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315 Fahrzeughandel\Gesetze_Verordnungen_Rechtliches\NoVA\Änderungen ab 2021\Initiativantrag inkl. NoVA Rechner Ibili\"/>
    </mc:Choice>
  </mc:AlternateContent>
  <bookViews>
    <workbookView xWindow="0" yWindow="0" windowWidth="12015" windowHeight="11865"/>
  </bookViews>
  <sheets>
    <sheet name="NoVA PKW_LKW" sheetId="3" r:id="rId1"/>
    <sheet name="NoVA Krafträder"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3" l="1"/>
  <c r="E44" i="3" l="1"/>
  <c r="E45" i="3" s="1"/>
  <c r="E48" i="3" s="1"/>
  <c r="K44" i="3"/>
  <c r="K45" i="3" s="1"/>
  <c r="K48" i="3" s="1"/>
  <c r="I44" i="3"/>
  <c r="I45" i="3" s="1"/>
  <c r="I48" i="3" s="1"/>
  <c r="G44" i="3"/>
  <c r="G45" i="3" s="1"/>
  <c r="E20" i="3"/>
  <c r="E21" i="3" s="1"/>
  <c r="E24" i="3" s="1"/>
  <c r="C20" i="3"/>
  <c r="C21" i="3" s="1"/>
  <c r="C24" i="3" s="1"/>
  <c r="L27" i="4" l="1"/>
  <c r="K27" i="4"/>
  <c r="J27" i="4"/>
  <c r="I27" i="4"/>
  <c r="H27" i="4"/>
  <c r="G27" i="4"/>
  <c r="F27" i="4"/>
  <c r="E27" i="4"/>
  <c r="D27" i="4"/>
  <c r="C27" i="4"/>
  <c r="K26" i="4"/>
  <c r="I26" i="4"/>
  <c r="G26" i="4"/>
  <c r="E26" i="4"/>
  <c r="C26" i="4"/>
  <c r="K23" i="4"/>
  <c r="I23" i="4"/>
  <c r="G23" i="4"/>
  <c r="E23" i="4"/>
  <c r="D23" i="4"/>
  <c r="C23" i="4"/>
  <c r="K21" i="4"/>
  <c r="K22" i="4" s="1"/>
  <c r="K25" i="4" s="1"/>
  <c r="K28" i="4" s="1"/>
  <c r="I21" i="4"/>
  <c r="G21" i="4"/>
  <c r="G22" i="4" s="1"/>
  <c r="G25" i="4" s="1"/>
  <c r="G28" i="4" s="1"/>
  <c r="E21" i="4"/>
  <c r="E22" i="4" s="1"/>
  <c r="E25" i="4" s="1"/>
  <c r="E28" i="4" s="1"/>
  <c r="C21" i="4"/>
  <c r="C22" i="4" s="1"/>
  <c r="C25" i="4" s="1"/>
  <c r="C28" i="4" l="1"/>
  <c r="I22" i="4"/>
  <c r="I25" i="4" s="1"/>
  <c r="I28" i="4" s="1"/>
  <c r="L50" i="3"/>
  <c r="K50" i="3"/>
  <c r="J50" i="3"/>
  <c r="I50" i="3"/>
  <c r="H50" i="3"/>
  <c r="G50" i="3"/>
  <c r="F50" i="3"/>
  <c r="E50" i="3"/>
  <c r="D50" i="3"/>
  <c r="C50" i="3"/>
  <c r="K49" i="3"/>
  <c r="K51" i="3" s="1"/>
  <c r="I49" i="3"/>
  <c r="I51" i="3" s="1"/>
  <c r="G49" i="3"/>
  <c r="E49" i="3"/>
  <c r="E51" i="3" s="1"/>
  <c r="C49" i="3"/>
  <c r="K46" i="3"/>
  <c r="I46" i="3"/>
  <c r="G46" i="3"/>
  <c r="G48" i="3" s="1"/>
  <c r="E46" i="3"/>
  <c r="D46" i="3"/>
  <c r="C46" i="3"/>
  <c r="L26" i="3"/>
  <c r="K26" i="3"/>
  <c r="J26" i="3"/>
  <c r="I26" i="3"/>
  <c r="H26" i="3"/>
  <c r="G26" i="3"/>
  <c r="F26" i="3"/>
  <c r="E26" i="3"/>
  <c r="D26" i="3"/>
  <c r="C26" i="3"/>
  <c r="K25" i="3"/>
  <c r="I25" i="3"/>
  <c r="G25" i="3"/>
  <c r="E25" i="3"/>
  <c r="E27" i="3" s="1"/>
  <c r="C25" i="3"/>
  <c r="C27" i="3" s="1"/>
  <c r="K22" i="3"/>
  <c r="I22" i="3"/>
  <c r="G22" i="3"/>
  <c r="E22" i="3"/>
  <c r="D22" i="3"/>
  <c r="C22" i="3"/>
  <c r="K20" i="3"/>
  <c r="K21" i="3" s="1"/>
  <c r="K24" i="3" s="1"/>
  <c r="I20" i="3"/>
  <c r="I21" i="3" s="1"/>
  <c r="I24" i="3" s="1"/>
  <c r="I27" i="3" s="1"/>
  <c r="G20" i="3"/>
  <c r="G21" i="3" s="1"/>
  <c r="G24" i="3" s="1"/>
  <c r="K27" i="3" l="1"/>
  <c r="U22" i="4"/>
  <c r="I29" i="4"/>
  <c r="U20" i="4"/>
  <c r="E29" i="4"/>
  <c r="U21" i="4"/>
  <c r="G29" i="4"/>
  <c r="U19" i="4"/>
  <c r="C29" i="4"/>
  <c r="U23" i="4"/>
  <c r="K29" i="4"/>
  <c r="G27" i="3"/>
  <c r="G51" i="3"/>
  <c r="C51" i="3"/>
  <c r="U44" i="3" l="1"/>
  <c r="C52" i="3"/>
  <c r="U45" i="3"/>
  <c r="E52" i="3"/>
  <c r="U20" i="3"/>
  <c r="C28" i="3"/>
  <c r="U47" i="3"/>
  <c r="I52" i="3"/>
  <c r="U48" i="3"/>
  <c r="K52" i="3"/>
  <c r="U24" i="3"/>
  <c r="K28" i="3"/>
  <c r="U23" i="3"/>
  <c r="I28" i="3"/>
  <c r="U22" i="3"/>
  <c r="G28" i="3"/>
  <c r="U46" i="3"/>
  <c r="G52" i="3"/>
  <c r="U21" i="3"/>
  <c r="E28" i="3"/>
</calcChain>
</file>

<file path=xl/sharedStrings.xml><?xml version="1.0" encoding="utf-8"?>
<sst xmlns="http://schemas.openxmlformats.org/spreadsheetml/2006/main" count="230" uniqueCount="30">
  <si>
    <t>Co2-Ausstoß in Gramm/km</t>
  </si>
  <si>
    <t>Steuersatz</t>
  </si>
  <si>
    <t>Höchststeuersatz</t>
  </si>
  <si>
    <t>Malus-Grenzwert</t>
  </si>
  <si>
    <t>Malusbetrag</t>
  </si>
  <si>
    <t xml:space="preserve">Abzugsbetrag </t>
  </si>
  <si>
    <t>CO2-Abzugsbetrag</t>
  </si>
  <si>
    <t>g/km</t>
  </si>
  <si>
    <t>EUR</t>
  </si>
  <si>
    <t>%</t>
  </si>
  <si>
    <t xml:space="preserve"> + Malusbetrag</t>
  </si>
  <si>
    <t xml:space="preserve"> - Abzugsbetrag</t>
  </si>
  <si>
    <t xml:space="preserve"> = NoVA </t>
  </si>
  <si>
    <t xml:space="preserve">Zwischenergebnis  </t>
  </si>
  <si>
    <t>ab 1. Jänner 2020</t>
  </si>
  <si>
    <t xml:space="preserve">ab 1. Jänner 2022 </t>
  </si>
  <si>
    <t xml:space="preserve">ab 1. Juli 2021 </t>
  </si>
  <si>
    <t xml:space="preserve">ab 1. Jänner 2023 </t>
  </si>
  <si>
    <t xml:space="preserve">ab 1. Jänner 2024 </t>
  </si>
  <si>
    <t>1. Personen- und Kombinationskraftwagen (Kasse M1) / PKW</t>
  </si>
  <si>
    <t>2. Kraftfahrzeuge zur Güterbeförderung (Klasse N1) max. 3.500 kg / LKW</t>
  </si>
  <si>
    <t>EINGABEMASKE</t>
  </si>
  <si>
    <t>Formel: CO2-Emissionswert in g/km minus 55 (CO2-Abzugsbetrag) g/km) dividiert durch 4</t>
  </si>
  <si>
    <t>Steuersatz gerundet</t>
  </si>
  <si>
    <t xml:space="preserve">% NoVA vom Nettopreis </t>
  </si>
  <si>
    <t>Formel: CO2-Emissionswert in g/km minus 112/107/102/97 (CO2-Abzugsbetrag) g/km) dividiert durch 5</t>
  </si>
  <si>
    <t>Formel: CO2-Emissionswert in g/km minus 165/160/155/150 (CO2-Abzugsbetrag) g/km) dividiert durch 5</t>
  </si>
  <si>
    <t xml:space="preserve">3. Krafträder und Kraftfahrzeuge (L3e, L4e und L5e) und leichte und schwere vierrädig Kraftfahrzeuge (L6e und L7e) mit einem Hubraum von mehr als 125 Kubitzentimeter  </t>
  </si>
  <si>
    <t>Nettopreis (€)</t>
  </si>
  <si>
    <t xml:space="preserve">Haftungsausschluss: Die Berechnungen beruhen auf der Grundlage unseres Verständnisses des österreichischen Steuerrechts per 18.12.2020. Nachfolgende Änderungen der Rechtslage führen zu keinerlei Nachbesserung und Informationspflichten von WKO. Seitens der Wirtschafskammer Österreich wird ausdrücklich keine Haftung übernommen.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</si>
</sst>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0"/>
      <color theme="1"/>
      <name val="Trebuchet MS"/>
      <family val="2"/>
    </font>
    <font>
      <sz val="10"/>
      <color theme="1"/>
      <name val="Arial"/>
      <family val="2"/>
    </font>
    <font>
      <b/>
      <sz val="10"/>
      <color theme="1"/>
      <name val="Arial"/>
      <family val="2"/>
    </font>
    <font>
      <b/>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Protection="1"/>
    <xf numFmtId="0" fontId="1" fillId="0" borderId="0" xfId="0" applyFont="1" applyProtection="1">
      <protection hidden="1"/>
    </xf>
    <xf numFmtId="0" fontId="1" fillId="3" borderId="14" xfId="0" applyFont="1" applyFill="1" applyBorder="1" applyProtection="1">
      <protection hidden="1"/>
    </xf>
    <xf numFmtId="0" fontId="1" fillId="3" borderId="0" xfId="0" applyFont="1" applyFill="1" applyBorder="1" applyProtection="1">
      <protection hidden="1"/>
    </xf>
    <xf numFmtId="0" fontId="1" fillId="3" borderId="15" xfId="0" applyFont="1" applyFill="1" applyBorder="1" applyProtection="1">
      <protection hidden="1"/>
    </xf>
    <xf numFmtId="0" fontId="1" fillId="3" borderId="8" xfId="0" applyFont="1" applyFill="1" applyBorder="1" applyProtection="1">
      <protection hidden="1"/>
    </xf>
    <xf numFmtId="0" fontId="1" fillId="0" borderId="0" xfId="0" applyFont="1" applyFill="1" applyBorder="1" applyProtection="1">
      <protection hidden="1"/>
    </xf>
    <xf numFmtId="0" fontId="2" fillId="0" borderId="0" xfId="0" applyFont="1" applyProtection="1">
      <protection hidden="1"/>
    </xf>
    <xf numFmtId="0" fontId="1" fillId="0" borderId="4" xfId="0" applyFont="1" applyBorder="1" applyProtection="1">
      <protection hidden="1"/>
    </xf>
    <xf numFmtId="0" fontId="1" fillId="0" borderId="5" xfId="0" applyFont="1" applyBorder="1" applyProtection="1">
      <protection hidden="1"/>
    </xf>
    <xf numFmtId="0" fontId="1" fillId="0" borderId="4" xfId="0" applyFont="1" applyFill="1" applyBorder="1" applyProtection="1">
      <protection hidden="1"/>
    </xf>
    <xf numFmtId="0" fontId="1" fillId="0" borderId="6" xfId="0" applyFont="1" applyBorder="1" applyProtection="1">
      <protection hidden="1"/>
    </xf>
    <xf numFmtId="0" fontId="1" fillId="0" borderId="7" xfId="0" applyFont="1" applyBorder="1" applyProtection="1">
      <protection hidden="1"/>
    </xf>
    <xf numFmtId="14" fontId="1" fillId="0" borderId="0" xfId="0" applyNumberFormat="1" applyFont="1" applyProtection="1">
      <protection hidden="1"/>
    </xf>
    <xf numFmtId="1" fontId="1" fillId="0" borderId="0" xfId="0" applyNumberFormat="1" applyFont="1" applyProtection="1">
      <protection hidden="1"/>
    </xf>
    <xf numFmtId="2" fontId="1" fillId="0" borderId="0" xfId="0" applyNumberFormat="1" applyFont="1" applyProtection="1">
      <protection hidden="1"/>
    </xf>
    <xf numFmtId="0" fontId="1" fillId="4" borderId="0" xfId="0" applyFont="1" applyFill="1" applyProtection="1">
      <protection hidden="1"/>
    </xf>
    <xf numFmtId="2" fontId="1" fillId="4" borderId="0" xfId="0" applyNumberFormat="1" applyFont="1" applyFill="1" applyProtection="1">
      <protection hidden="1"/>
    </xf>
    <xf numFmtId="1" fontId="1" fillId="4" borderId="0" xfId="0" applyNumberFormat="1" applyFont="1" applyFill="1" applyProtection="1">
      <protection hidden="1"/>
    </xf>
    <xf numFmtId="0" fontId="2" fillId="0" borderId="2" xfId="0" applyFont="1" applyBorder="1" applyProtection="1">
      <protection hidden="1"/>
    </xf>
    <xf numFmtId="1" fontId="2" fillId="0" borderId="2" xfId="0" applyNumberFormat="1" applyFont="1" applyBorder="1" applyProtection="1">
      <protection hidden="1"/>
    </xf>
    <xf numFmtId="164" fontId="2" fillId="0" borderId="0" xfId="0" applyNumberFormat="1" applyFont="1" applyProtection="1">
      <protection hidden="1"/>
    </xf>
    <xf numFmtId="10" fontId="2" fillId="0" borderId="0" xfId="0" applyNumberFormat="1" applyFont="1" applyProtection="1">
      <protection hidden="1"/>
    </xf>
    <xf numFmtId="10" fontId="1" fillId="0" borderId="0" xfId="0" applyNumberFormat="1" applyFont="1" applyProtection="1">
      <protection hidden="1"/>
    </xf>
    <xf numFmtId="0" fontId="2" fillId="0" borderId="0" xfId="0" applyFont="1" applyAlignment="1" applyProtection="1">
      <alignment horizontal="left" vertical="top" wrapText="1"/>
      <protection hidden="1"/>
    </xf>
    <xf numFmtId="0" fontId="2" fillId="3" borderId="11" xfId="0" applyFont="1" applyFill="1" applyBorder="1" applyAlignment="1" applyProtection="1">
      <alignment horizontal="left"/>
      <protection hidden="1"/>
    </xf>
    <xf numFmtId="0" fontId="2" fillId="3" borderId="12" xfId="0" applyFont="1" applyFill="1" applyBorder="1" applyAlignment="1" applyProtection="1">
      <alignment horizontal="left"/>
      <protection hidden="1"/>
    </xf>
    <xf numFmtId="0" fontId="2" fillId="3" borderId="13" xfId="0" applyFont="1" applyFill="1" applyBorder="1" applyAlignment="1" applyProtection="1">
      <alignment horizontal="left"/>
      <protection hidden="1"/>
    </xf>
    <xf numFmtId="14" fontId="1" fillId="2" borderId="9" xfId="0" applyNumberFormat="1" applyFont="1" applyFill="1" applyBorder="1" applyAlignment="1" applyProtection="1">
      <alignment horizontal="right"/>
      <protection hidden="1"/>
    </xf>
    <xf numFmtId="14" fontId="1" fillId="2" borderId="10" xfId="0" applyNumberFormat="1" applyFont="1" applyFill="1" applyBorder="1" applyAlignment="1" applyProtection="1">
      <alignment horizontal="right"/>
      <protection hidden="1"/>
    </xf>
    <xf numFmtId="0" fontId="1" fillId="2" borderId="9" xfId="0" applyFont="1" applyFill="1" applyBorder="1" applyAlignment="1" applyProtection="1">
      <alignment horizontal="right"/>
      <protection hidden="1"/>
    </xf>
    <xf numFmtId="0" fontId="1" fillId="2" borderId="10" xfId="0" applyFont="1" applyFill="1" applyBorder="1" applyAlignment="1" applyProtection="1">
      <alignment horizontal="right"/>
      <protection hidden="1"/>
    </xf>
    <xf numFmtId="0" fontId="1" fillId="2" borderId="1"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3" fontId="3" fillId="5" borderId="16" xfId="0" applyNumberFormat="1" applyFont="1" applyFill="1" applyBorder="1" applyProtection="1">
      <protection locked="0" hidden="1"/>
    </xf>
    <xf numFmtId="0" fontId="3" fillId="5" borderId="17" xfId="0" applyFont="1" applyFill="1" applyBorder="1" applyProtection="1">
      <protection locked="0" hidden="1"/>
    </xf>
  </cellXfs>
  <cellStyles count="1">
    <cellStyle name="Standard"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AT"/>
              <a:t>NoVA</a:t>
            </a:r>
            <a:r>
              <a:rPr lang="de-AT" baseline="0"/>
              <a:t> "PKW / M1"</a:t>
            </a:r>
            <a:endParaRPr lang="de-AT"/>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barChart>
        <c:barDir val="col"/>
        <c:grouping val="clustered"/>
        <c:varyColors val="0"/>
        <c:ser>
          <c:idx val="0"/>
          <c:order val="0"/>
          <c:tx>
            <c:strRef>
              <c:f>'NoVA PKW_LKW'!$T$20</c:f>
              <c:strCache>
                <c:ptCount val="1"/>
                <c:pt idx="0">
                  <c:v>01.01.2020</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PKW_LKW'!$U$20</c:f>
              <c:numCache>
                <c:formatCode>0</c:formatCode>
                <c:ptCount val="1"/>
                <c:pt idx="0">
                  <c:v>2650</c:v>
                </c:pt>
              </c:numCache>
            </c:numRef>
          </c:val>
          <c:extLst>
            <c:ext xmlns:c16="http://schemas.microsoft.com/office/drawing/2014/chart" uri="{C3380CC4-5D6E-409C-BE32-E72D297353CC}">
              <c16:uniqueId val="{00000000-AA35-4972-BB49-889565E3F6D3}"/>
            </c:ext>
          </c:extLst>
        </c:ser>
        <c:ser>
          <c:idx val="1"/>
          <c:order val="1"/>
          <c:tx>
            <c:strRef>
              <c:f>'NoVA PKW_LKW'!$T$21</c:f>
              <c:strCache>
                <c:ptCount val="1"/>
                <c:pt idx="0">
                  <c:v>01.07.2021</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PKW_LKW'!$U$21</c:f>
              <c:numCache>
                <c:formatCode>0</c:formatCode>
                <c:ptCount val="1"/>
                <c:pt idx="0">
                  <c:v>2650</c:v>
                </c:pt>
              </c:numCache>
            </c:numRef>
          </c:val>
          <c:extLst>
            <c:ext xmlns:c16="http://schemas.microsoft.com/office/drawing/2014/chart" uri="{C3380CC4-5D6E-409C-BE32-E72D297353CC}">
              <c16:uniqueId val="{00000001-AA35-4972-BB49-889565E3F6D3}"/>
            </c:ext>
          </c:extLst>
        </c:ser>
        <c:ser>
          <c:idx val="2"/>
          <c:order val="2"/>
          <c:tx>
            <c:strRef>
              <c:f>'NoVA PKW_LKW'!$T$22</c:f>
              <c:strCache>
                <c:ptCount val="1"/>
                <c:pt idx="0">
                  <c:v>01.01.2022</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PKW_LKW'!$U$22</c:f>
              <c:numCache>
                <c:formatCode>0</c:formatCode>
                <c:ptCount val="1"/>
                <c:pt idx="0">
                  <c:v>2900</c:v>
                </c:pt>
              </c:numCache>
            </c:numRef>
          </c:val>
          <c:extLst>
            <c:ext xmlns:c16="http://schemas.microsoft.com/office/drawing/2014/chart" uri="{C3380CC4-5D6E-409C-BE32-E72D297353CC}">
              <c16:uniqueId val="{00000002-AA35-4972-BB49-889565E3F6D3}"/>
            </c:ext>
          </c:extLst>
        </c:ser>
        <c:ser>
          <c:idx val="3"/>
          <c:order val="3"/>
          <c:tx>
            <c:strRef>
              <c:f>'NoVA PKW_LKW'!$T$23</c:f>
              <c:strCache>
                <c:ptCount val="1"/>
                <c:pt idx="0">
                  <c:v>01.01.2023</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PKW_LKW'!$U$23</c:f>
              <c:numCache>
                <c:formatCode>0</c:formatCode>
                <c:ptCount val="1"/>
                <c:pt idx="0">
                  <c:v>3150.0000000000005</c:v>
                </c:pt>
              </c:numCache>
            </c:numRef>
          </c:val>
          <c:extLst>
            <c:ext xmlns:c16="http://schemas.microsoft.com/office/drawing/2014/chart" uri="{C3380CC4-5D6E-409C-BE32-E72D297353CC}">
              <c16:uniqueId val="{00000003-AA35-4972-BB49-889565E3F6D3}"/>
            </c:ext>
          </c:extLst>
        </c:ser>
        <c:ser>
          <c:idx val="4"/>
          <c:order val="4"/>
          <c:tx>
            <c:strRef>
              <c:f>'NoVA PKW_LKW'!$T$24</c:f>
              <c:strCache>
                <c:ptCount val="1"/>
                <c:pt idx="0">
                  <c:v>01.01.2024</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PKW_LKW'!$U$24</c:f>
              <c:numCache>
                <c:formatCode>0</c:formatCode>
                <c:ptCount val="1"/>
                <c:pt idx="0">
                  <c:v>4600</c:v>
                </c:pt>
              </c:numCache>
            </c:numRef>
          </c:val>
          <c:extLst>
            <c:ext xmlns:c16="http://schemas.microsoft.com/office/drawing/2014/chart" uri="{C3380CC4-5D6E-409C-BE32-E72D297353CC}">
              <c16:uniqueId val="{00000004-AA35-4972-BB49-889565E3F6D3}"/>
            </c:ext>
          </c:extLst>
        </c:ser>
        <c:dLbls>
          <c:dLblPos val="inEnd"/>
          <c:showLegendKey val="0"/>
          <c:showVal val="1"/>
          <c:showCatName val="0"/>
          <c:showSerName val="0"/>
          <c:showPercent val="0"/>
          <c:showBubbleSize val="0"/>
        </c:dLbls>
        <c:gapWidth val="65"/>
        <c:axId val="558408144"/>
        <c:axId val="558409128"/>
      </c:barChart>
      <c:catAx>
        <c:axId val="5584081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558409128"/>
        <c:crosses val="autoZero"/>
        <c:auto val="1"/>
        <c:lblAlgn val="ctr"/>
        <c:lblOffset val="100"/>
        <c:noMultiLvlLbl val="0"/>
      </c:catAx>
      <c:valAx>
        <c:axId val="558409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5840814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NoVA</a:t>
            </a:r>
            <a:r>
              <a:rPr lang="en-US" baseline="0"/>
              <a:t> "LKW / N1"</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barChart>
        <c:barDir val="col"/>
        <c:grouping val="clustered"/>
        <c:varyColors val="0"/>
        <c:ser>
          <c:idx val="0"/>
          <c:order val="0"/>
          <c:tx>
            <c:strRef>
              <c:f>'NoVA PKW_LKW'!$T$44</c:f>
              <c:strCache>
                <c:ptCount val="1"/>
                <c:pt idx="0">
                  <c:v>01.01.2020</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PKW_LKW'!$U$44</c:f>
              <c:numCache>
                <c:formatCode>0</c:formatCode>
                <c:ptCount val="1"/>
                <c:pt idx="0">
                  <c:v>0</c:v>
                </c:pt>
              </c:numCache>
            </c:numRef>
          </c:val>
          <c:extLst>
            <c:ext xmlns:c16="http://schemas.microsoft.com/office/drawing/2014/chart" uri="{C3380CC4-5D6E-409C-BE32-E72D297353CC}">
              <c16:uniqueId val="{00000000-AF52-4395-ADAC-C6FAAC298E54}"/>
            </c:ext>
          </c:extLst>
        </c:ser>
        <c:ser>
          <c:idx val="1"/>
          <c:order val="1"/>
          <c:tx>
            <c:strRef>
              <c:f>'NoVA PKW_LKW'!$T$45</c:f>
              <c:strCache>
                <c:ptCount val="1"/>
                <c:pt idx="0">
                  <c:v>01.07.2021</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PKW_LKW'!$U$45</c:f>
              <c:numCache>
                <c:formatCode>0</c:formatCode>
                <c:ptCount val="1"/>
                <c:pt idx="0">
                  <c:v>0</c:v>
                </c:pt>
              </c:numCache>
            </c:numRef>
          </c:val>
          <c:extLst>
            <c:ext xmlns:c16="http://schemas.microsoft.com/office/drawing/2014/chart" uri="{C3380CC4-5D6E-409C-BE32-E72D297353CC}">
              <c16:uniqueId val="{00000001-AF52-4395-ADAC-C6FAAC298E54}"/>
            </c:ext>
          </c:extLst>
        </c:ser>
        <c:ser>
          <c:idx val="2"/>
          <c:order val="2"/>
          <c:tx>
            <c:strRef>
              <c:f>'NoVA PKW_LKW'!$T$46</c:f>
              <c:strCache>
                <c:ptCount val="1"/>
                <c:pt idx="0">
                  <c:v>01.01.2022</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PKW_LKW'!$U$46</c:f>
              <c:numCache>
                <c:formatCode>0</c:formatCode>
                <c:ptCount val="1"/>
                <c:pt idx="0">
                  <c:v>150</c:v>
                </c:pt>
              </c:numCache>
            </c:numRef>
          </c:val>
          <c:extLst>
            <c:ext xmlns:c16="http://schemas.microsoft.com/office/drawing/2014/chart" uri="{C3380CC4-5D6E-409C-BE32-E72D297353CC}">
              <c16:uniqueId val="{00000002-AF52-4395-ADAC-C6FAAC298E54}"/>
            </c:ext>
          </c:extLst>
        </c:ser>
        <c:ser>
          <c:idx val="3"/>
          <c:order val="3"/>
          <c:tx>
            <c:strRef>
              <c:f>'NoVA PKW_LKW'!$T$47</c:f>
              <c:strCache>
                <c:ptCount val="1"/>
                <c:pt idx="0">
                  <c:v>01.01.2023</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PKW_LKW'!$U$47</c:f>
              <c:numCache>
                <c:formatCode>0</c:formatCode>
                <c:ptCount val="1"/>
                <c:pt idx="0">
                  <c:v>400</c:v>
                </c:pt>
              </c:numCache>
            </c:numRef>
          </c:val>
          <c:extLst>
            <c:ext xmlns:c16="http://schemas.microsoft.com/office/drawing/2014/chart" uri="{C3380CC4-5D6E-409C-BE32-E72D297353CC}">
              <c16:uniqueId val="{00000003-AF52-4395-ADAC-C6FAAC298E54}"/>
            </c:ext>
          </c:extLst>
        </c:ser>
        <c:ser>
          <c:idx val="4"/>
          <c:order val="4"/>
          <c:tx>
            <c:strRef>
              <c:f>'NoVA PKW_LKW'!$T$48</c:f>
              <c:strCache>
                <c:ptCount val="1"/>
                <c:pt idx="0">
                  <c:v>01.01.2024</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PKW_LKW'!$U$48</c:f>
              <c:numCache>
                <c:formatCode>0</c:formatCode>
                <c:ptCount val="1"/>
                <c:pt idx="0">
                  <c:v>650</c:v>
                </c:pt>
              </c:numCache>
            </c:numRef>
          </c:val>
          <c:extLst>
            <c:ext xmlns:c16="http://schemas.microsoft.com/office/drawing/2014/chart" uri="{C3380CC4-5D6E-409C-BE32-E72D297353CC}">
              <c16:uniqueId val="{00000004-AF52-4395-ADAC-C6FAAC298E54}"/>
            </c:ext>
          </c:extLst>
        </c:ser>
        <c:dLbls>
          <c:dLblPos val="inEnd"/>
          <c:showLegendKey val="0"/>
          <c:showVal val="1"/>
          <c:showCatName val="0"/>
          <c:showSerName val="0"/>
          <c:showPercent val="0"/>
          <c:showBubbleSize val="0"/>
        </c:dLbls>
        <c:gapWidth val="65"/>
        <c:axId val="463489008"/>
        <c:axId val="463489664"/>
      </c:barChart>
      <c:catAx>
        <c:axId val="463489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463489664"/>
        <c:crosses val="autoZero"/>
        <c:auto val="1"/>
        <c:lblAlgn val="ctr"/>
        <c:lblOffset val="100"/>
        <c:noMultiLvlLbl val="0"/>
      </c:catAx>
      <c:valAx>
        <c:axId val="463489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6348900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AT"/>
              <a:t>NoVA "Krafträder"</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barChart>
        <c:barDir val="col"/>
        <c:grouping val="clustered"/>
        <c:varyColors val="0"/>
        <c:ser>
          <c:idx val="0"/>
          <c:order val="0"/>
          <c:tx>
            <c:strRef>
              <c:f>'NoVA Krafträder'!$T$19</c:f>
              <c:strCache>
                <c:ptCount val="1"/>
                <c:pt idx="0">
                  <c:v>01.01.2020</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Krafträder'!$U$19</c:f>
              <c:numCache>
                <c:formatCode>0</c:formatCode>
                <c:ptCount val="1"/>
                <c:pt idx="0">
                  <c:v>2800</c:v>
                </c:pt>
              </c:numCache>
            </c:numRef>
          </c:val>
          <c:extLst>
            <c:ext xmlns:c16="http://schemas.microsoft.com/office/drawing/2014/chart" uri="{C3380CC4-5D6E-409C-BE32-E72D297353CC}">
              <c16:uniqueId val="{00000000-5357-4EE5-BC6A-8F247679BE87}"/>
            </c:ext>
          </c:extLst>
        </c:ser>
        <c:ser>
          <c:idx val="1"/>
          <c:order val="1"/>
          <c:tx>
            <c:strRef>
              <c:f>'NoVA Krafträder'!$T$20</c:f>
              <c:strCache>
                <c:ptCount val="1"/>
                <c:pt idx="0">
                  <c:v>01.07.2021</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Krafträder'!$U$20</c:f>
              <c:numCache>
                <c:formatCode>0</c:formatCode>
                <c:ptCount val="1"/>
                <c:pt idx="0">
                  <c:v>2800</c:v>
                </c:pt>
              </c:numCache>
            </c:numRef>
          </c:val>
          <c:extLst>
            <c:ext xmlns:c16="http://schemas.microsoft.com/office/drawing/2014/chart" uri="{C3380CC4-5D6E-409C-BE32-E72D297353CC}">
              <c16:uniqueId val="{00000001-5357-4EE5-BC6A-8F247679BE87}"/>
            </c:ext>
          </c:extLst>
        </c:ser>
        <c:ser>
          <c:idx val="2"/>
          <c:order val="2"/>
          <c:tx>
            <c:strRef>
              <c:f>'NoVA Krafträder'!$T$21</c:f>
              <c:strCache>
                <c:ptCount val="1"/>
                <c:pt idx="0">
                  <c:v>01.01.2022</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Krafträder'!$U$21</c:f>
              <c:numCache>
                <c:formatCode>0</c:formatCode>
                <c:ptCount val="1"/>
                <c:pt idx="0">
                  <c:v>2800</c:v>
                </c:pt>
              </c:numCache>
            </c:numRef>
          </c:val>
          <c:extLst>
            <c:ext xmlns:c16="http://schemas.microsoft.com/office/drawing/2014/chart" uri="{C3380CC4-5D6E-409C-BE32-E72D297353CC}">
              <c16:uniqueId val="{00000002-5357-4EE5-BC6A-8F247679BE87}"/>
            </c:ext>
          </c:extLst>
        </c:ser>
        <c:ser>
          <c:idx val="3"/>
          <c:order val="3"/>
          <c:tx>
            <c:strRef>
              <c:f>'NoVA Krafträder'!$T$22</c:f>
              <c:strCache>
                <c:ptCount val="1"/>
                <c:pt idx="0">
                  <c:v>01.01.2023</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Krafträder'!$U$22</c:f>
              <c:numCache>
                <c:formatCode>0</c:formatCode>
                <c:ptCount val="1"/>
                <c:pt idx="0">
                  <c:v>2800</c:v>
                </c:pt>
              </c:numCache>
            </c:numRef>
          </c:val>
          <c:extLst>
            <c:ext xmlns:c16="http://schemas.microsoft.com/office/drawing/2014/chart" uri="{C3380CC4-5D6E-409C-BE32-E72D297353CC}">
              <c16:uniqueId val="{00000003-5357-4EE5-BC6A-8F247679BE87}"/>
            </c:ext>
          </c:extLst>
        </c:ser>
        <c:ser>
          <c:idx val="4"/>
          <c:order val="4"/>
          <c:tx>
            <c:strRef>
              <c:f>'NoVA Krafträder'!$T$23</c:f>
              <c:strCache>
                <c:ptCount val="1"/>
                <c:pt idx="0">
                  <c:v>01.01.2024</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'NoVA Krafträder'!$U$23</c:f>
              <c:numCache>
                <c:formatCode>0</c:formatCode>
                <c:ptCount val="1"/>
                <c:pt idx="0">
                  <c:v>2800</c:v>
                </c:pt>
              </c:numCache>
            </c:numRef>
          </c:val>
          <c:extLst>
            <c:ext xmlns:c16="http://schemas.microsoft.com/office/drawing/2014/chart" uri="{C3380CC4-5D6E-409C-BE32-E72D297353CC}">
              <c16:uniqueId val="{00000004-5357-4EE5-BC6A-8F247679BE87}"/>
            </c:ext>
          </c:extLst>
        </c:ser>
        <c:dLbls>
          <c:dLblPos val="inEnd"/>
          <c:showLegendKey val="0"/>
          <c:showVal val="1"/>
          <c:showCatName val="0"/>
          <c:showSerName val="0"/>
          <c:showPercent val="0"/>
          <c:showBubbleSize val="0"/>
        </c:dLbls>
        <c:gapWidth val="65"/>
        <c:axId val="562435128"/>
        <c:axId val="562435456"/>
      </c:barChart>
      <c:catAx>
        <c:axId val="562435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562435456"/>
        <c:crosses val="autoZero"/>
        <c:auto val="1"/>
        <c:lblAlgn val="ctr"/>
        <c:lblOffset val="100"/>
        <c:noMultiLvlLbl val="0"/>
      </c:catAx>
      <c:valAx>
        <c:axId val="5624354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6243512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200025</xdr:colOff>
      <xdr:row>11</xdr:row>
      <xdr:rowOff>76200</xdr:rowOff>
    </xdr:from>
    <xdr:to>
      <xdr:col>19</xdr:col>
      <xdr:colOff>200025</xdr:colOff>
      <xdr:row>27</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209549</xdr:colOff>
      <xdr:row>35</xdr:row>
      <xdr:rowOff>57149</xdr:rowOff>
    </xdr:from>
    <xdr:to>
      <xdr:col>19</xdr:col>
      <xdr:colOff>209550</xdr:colOff>
      <xdr:row>51</xdr:row>
      <xdr:rowOff>114300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418467</xdr:colOff>
      <xdr:row>1</xdr:row>
      <xdr:rowOff>98535</xdr:rowOff>
    </xdr:from>
    <xdr:to>
      <xdr:col>12</xdr:col>
      <xdr:colOff>10948</xdr:colOff>
      <xdr:row>5</xdr:row>
      <xdr:rowOff>32844</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24588" y="262759"/>
          <a:ext cx="1913515" cy="766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341586</xdr:colOff>
      <xdr:row>11</xdr:row>
      <xdr:rowOff>29779</xdr:rowOff>
    </xdr:from>
    <xdr:to>
      <xdr:col>19</xdr:col>
      <xdr:colOff>197068</xdr:colOff>
      <xdr:row>27</xdr:row>
      <xdr:rowOff>21896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394137</xdr:colOff>
      <xdr:row>2</xdr:row>
      <xdr:rowOff>10948</xdr:rowOff>
    </xdr:from>
    <xdr:to>
      <xdr:col>11</xdr:col>
      <xdr:colOff>326014</xdr:colOff>
      <xdr:row>6</xdr:row>
      <xdr:rowOff>10946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49137" y="339396"/>
          <a:ext cx="1913515" cy="7663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tabSelected="1" zoomScale="87" zoomScaleNormal="87" workbookViewId="0">
      <selection activeCell="U39" sqref="U39"/>
    </sheetView>
  </sheetViews>
  <sheetFormatPr baseColWidth="10" defaultRowHeight="12.75" x14ac:dyDescent="0.2"/>
  <cols>
    <col min="1" max="1" width="11.42578125" style="2"/>
    <col min="2" max="2" width="54.140625" style="2" customWidth="1"/>
    <col min="3" max="3" width="12" style="2" customWidth="1"/>
    <col min="4" max="4" width="5.140625" style="2" bestFit="1" customWidth="1"/>
    <col min="5" max="5" width="9.140625" style="2" customWidth="1"/>
    <col min="6" max="6" width="7.5703125" style="2" customWidth="1"/>
    <col min="7" max="7" width="12.42578125" style="2" customWidth="1"/>
    <col min="8" max="8" width="5.140625" style="2" bestFit="1" customWidth="1"/>
    <col min="9" max="9" width="11.42578125" style="2"/>
    <col min="10" max="10" width="5.85546875" style="2" customWidth="1"/>
    <col min="11" max="11" width="12.28515625" style="2" customWidth="1"/>
    <col min="12" max="12" width="5.140625" style="2" bestFit="1" customWidth="1"/>
    <col min="13" max="19" width="11.42578125" style="2"/>
    <col min="20" max="20" width="21.28515625" style="2" bestFit="1" customWidth="1"/>
    <col min="21" max="16384" width="11.42578125" style="2"/>
  </cols>
  <sheetData>
    <row r="1" spans="1:23" x14ac:dyDescent="0.2">
      <c r="A1" s="3"/>
      <c r="B1" s="3"/>
      <c r="C1" s="3"/>
      <c r="D1" s="3"/>
      <c r="E1" s="3"/>
      <c r="F1" s="3"/>
      <c r="G1" s="3"/>
      <c r="H1" s="3"/>
      <c r="I1" s="3"/>
      <c r="J1" s="3"/>
      <c r="K1" s="3"/>
      <c r="L1" s="3"/>
      <c r="M1" s="3"/>
      <c r="N1" s="3"/>
      <c r="O1" s="3"/>
      <c r="P1" s="3"/>
      <c r="Q1" s="3"/>
      <c r="R1" s="3"/>
      <c r="S1" s="3"/>
      <c r="T1" s="3"/>
      <c r="U1" s="3"/>
      <c r="V1" s="3"/>
      <c r="W1" s="3"/>
    </row>
    <row r="2" spans="1:23" ht="13.5" thickBot="1" x14ac:dyDescent="0.25">
      <c r="A2" s="3"/>
      <c r="B2" s="3"/>
      <c r="C2" s="3"/>
      <c r="D2" s="3"/>
      <c r="E2" s="3"/>
      <c r="F2" s="3"/>
      <c r="G2" s="3"/>
      <c r="H2" s="3"/>
      <c r="I2" s="3"/>
      <c r="J2" s="3"/>
      <c r="K2" s="3"/>
      <c r="L2" s="3"/>
      <c r="M2" s="3"/>
      <c r="N2" s="3"/>
      <c r="O2" s="3"/>
      <c r="P2" s="3"/>
      <c r="Q2" s="3"/>
      <c r="R2" s="3"/>
      <c r="S2" s="3"/>
      <c r="T2" s="3"/>
      <c r="U2" s="3"/>
      <c r="V2" s="3"/>
      <c r="W2" s="3"/>
    </row>
    <row r="3" spans="1:23" ht="15" customHeight="1" thickBot="1" x14ac:dyDescent="0.25">
      <c r="A3" s="3"/>
      <c r="B3" s="27" t="s">
        <v>21</v>
      </c>
      <c r="C3" s="28"/>
      <c r="D3" s="28"/>
      <c r="E3" s="29"/>
      <c r="F3" s="3"/>
      <c r="G3" s="3"/>
      <c r="H3" s="3"/>
      <c r="I3" s="3"/>
      <c r="J3" s="3"/>
      <c r="K3" s="3"/>
      <c r="L3" s="3"/>
      <c r="M3" s="3"/>
      <c r="N3" s="3"/>
      <c r="O3" s="3"/>
      <c r="P3" s="3"/>
      <c r="Q3" s="3"/>
      <c r="R3" s="3"/>
      <c r="S3" s="3"/>
      <c r="T3" s="3"/>
      <c r="U3" s="3"/>
      <c r="V3" s="3"/>
      <c r="W3" s="3"/>
    </row>
    <row r="4" spans="1:23" ht="17.25" customHeight="1" x14ac:dyDescent="0.25">
      <c r="A4" s="3"/>
      <c r="B4" s="4" t="s">
        <v>28</v>
      </c>
      <c r="C4" s="5"/>
      <c r="D4" s="5"/>
      <c r="E4" s="37">
        <v>25000</v>
      </c>
      <c r="F4" s="3"/>
      <c r="G4" s="3"/>
      <c r="H4" s="3"/>
      <c r="I4" s="3"/>
      <c r="J4" s="3"/>
      <c r="K4" s="3"/>
      <c r="L4" s="3"/>
      <c r="M4" s="3"/>
      <c r="N4" s="3"/>
      <c r="O4" s="3"/>
      <c r="P4" s="3"/>
      <c r="Q4" s="3"/>
      <c r="R4" s="3"/>
      <c r="S4" s="3"/>
      <c r="T4" s="3"/>
      <c r="U4" s="3"/>
      <c r="V4" s="3"/>
      <c r="W4" s="3"/>
    </row>
    <row r="5" spans="1:23" ht="20.25" customHeight="1" thickBot="1" x14ac:dyDescent="0.3">
      <c r="A5" s="3"/>
      <c r="B5" s="6" t="s">
        <v>0</v>
      </c>
      <c r="C5" s="7"/>
      <c r="D5" s="7"/>
      <c r="E5" s="38">
        <v>170</v>
      </c>
      <c r="F5" s="3"/>
      <c r="G5" s="3"/>
      <c r="H5" s="3"/>
      <c r="I5" s="3"/>
      <c r="J5" s="3"/>
      <c r="K5" s="3"/>
      <c r="L5" s="3"/>
      <c r="M5" s="3"/>
      <c r="N5" s="3"/>
      <c r="O5" s="3"/>
      <c r="P5" s="3"/>
      <c r="Q5" s="3"/>
      <c r="R5" s="3"/>
      <c r="S5" s="3"/>
      <c r="T5" s="3"/>
      <c r="U5" s="3"/>
      <c r="V5" s="3"/>
      <c r="W5" s="3"/>
    </row>
    <row r="6" spans="1:23" x14ac:dyDescent="0.2">
      <c r="A6" s="3"/>
      <c r="B6" s="8"/>
      <c r="C6" s="8"/>
      <c r="D6" s="8"/>
      <c r="E6" s="8"/>
      <c r="F6" s="3"/>
      <c r="G6" s="3"/>
      <c r="H6" s="3"/>
      <c r="I6" s="3"/>
      <c r="J6" s="3"/>
      <c r="K6" s="3"/>
      <c r="L6" s="3"/>
      <c r="M6" s="3"/>
      <c r="N6" s="3"/>
      <c r="O6" s="3"/>
      <c r="P6" s="3"/>
      <c r="Q6" s="3"/>
      <c r="R6" s="3"/>
      <c r="S6" s="3"/>
      <c r="T6" s="3"/>
      <c r="U6" s="3"/>
      <c r="V6" s="3"/>
      <c r="W6" s="3"/>
    </row>
    <row r="7" spans="1:23" x14ac:dyDescent="0.2">
      <c r="A7" s="3"/>
      <c r="B7" s="3"/>
      <c r="C7" s="3"/>
      <c r="D7" s="3"/>
      <c r="E7" s="3"/>
      <c r="F7" s="3"/>
      <c r="G7" s="3"/>
      <c r="H7" s="3"/>
      <c r="I7" s="3"/>
      <c r="J7" s="3"/>
      <c r="K7" s="3"/>
      <c r="L7" s="3"/>
      <c r="M7" s="3"/>
      <c r="N7" s="3"/>
      <c r="O7" s="3"/>
      <c r="P7" s="3"/>
      <c r="Q7" s="3"/>
      <c r="R7" s="3"/>
      <c r="S7" s="3"/>
      <c r="T7" s="3"/>
      <c r="U7" s="3"/>
      <c r="V7" s="3"/>
      <c r="W7" s="3"/>
    </row>
    <row r="8" spans="1:23" x14ac:dyDescent="0.2">
      <c r="A8" s="3"/>
      <c r="B8" s="9" t="s">
        <v>19</v>
      </c>
      <c r="C8" s="9"/>
      <c r="D8" s="9"/>
      <c r="E8" s="3"/>
      <c r="F8" s="3"/>
      <c r="G8" s="3"/>
      <c r="H8" s="3"/>
      <c r="I8" s="3"/>
      <c r="J8" s="3"/>
      <c r="K8" s="3"/>
      <c r="L8" s="3"/>
      <c r="M8" s="3"/>
      <c r="N8" s="3"/>
      <c r="O8" s="3"/>
      <c r="P8" s="3"/>
      <c r="Q8" s="3"/>
      <c r="R8" s="3"/>
      <c r="S8" s="3"/>
      <c r="T8" s="3"/>
      <c r="U8" s="3"/>
      <c r="V8" s="3"/>
      <c r="W8" s="3"/>
    </row>
    <row r="9" spans="1:23" x14ac:dyDescent="0.2">
      <c r="A9" s="3"/>
      <c r="B9" s="9"/>
      <c r="C9" s="9"/>
      <c r="D9" s="9"/>
      <c r="E9" s="3"/>
      <c r="F9" s="3"/>
      <c r="G9" s="3"/>
      <c r="H9" s="3"/>
      <c r="I9" s="3"/>
      <c r="J9" s="3"/>
      <c r="K9" s="3"/>
      <c r="L9" s="3"/>
      <c r="M9" s="3"/>
      <c r="N9" s="3"/>
      <c r="O9" s="3"/>
      <c r="P9" s="3"/>
      <c r="Q9" s="3"/>
      <c r="R9" s="3"/>
      <c r="S9" s="3"/>
      <c r="T9" s="3"/>
      <c r="U9" s="3"/>
      <c r="V9" s="3"/>
      <c r="W9" s="3"/>
    </row>
    <row r="10" spans="1:23" x14ac:dyDescent="0.2">
      <c r="A10" s="3"/>
      <c r="B10" s="9"/>
      <c r="C10" s="9"/>
      <c r="D10" s="9"/>
      <c r="E10" s="3"/>
      <c r="F10" s="3"/>
      <c r="G10" s="3"/>
      <c r="H10" s="3"/>
      <c r="I10" s="3"/>
      <c r="J10" s="3"/>
      <c r="K10" s="3"/>
      <c r="L10" s="3"/>
      <c r="M10" s="3"/>
      <c r="N10" s="3"/>
      <c r="O10" s="3"/>
      <c r="P10" s="3"/>
      <c r="Q10" s="3"/>
      <c r="R10" s="3"/>
      <c r="S10" s="3"/>
      <c r="T10" s="3"/>
      <c r="U10" s="3"/>
      <c r="V10" s="3"/>
      <c r="W10" s="3"/>
    </row>
    <row r="11" spans="1:23" ht="15.75" customHeight="1" thickBot="1" x14ac:dyDescent="0.25">
      <c r="A11" s="3"/>
      <c r="B11" s="3"/>
      <c r="C11" s="30" t="s">
        <v>14</v>
      </c>
      <c r="D11" s="31"/>
      <c r="E11" s="32" t="s">
        <v>16</v>
      </c>
      <c r="F11" s="33"/>
      <c r="G11" s="32" t="s">
        <v>15</v>
      </c>
      <c r="H11" s="33"/>
      <c r="I11" s="32" t="s">
        <v>17</v>
      </c>
      <c r="J11" s="33"/>
      <c r="K11" s="32" t="s">
        <v>18</v>
      </c>
      <c r="L11" s="33"/>
      <c r="M11" s="3"/>
      <c r="N11" s="3"/>
      <c r="O11" s="3"/>
      <c r="P11" s="3"/>
      <c r="Q11" s="3"/>
      <c r="R11" s="3"/>
      <c r="S11" s="3"/>
      <c r="T11" s="3"/>
      <c r="U11" s="3"/>
      <c r="V11" s="3"/>
      <c r="W11" s="3"/>
    </row>
    <row r="12" spans="1:23" x14ac:dyDescent="0.2">
      <c r="A12" s="3"/>
      <c r="B12" s="3" t="s">
        <v>6</v>
      </c>
      <c r="C12" s="10">
        <v>112</v>
      </c>
      <c r="D12" s="11" t="s">
        <v>7</v>
      </c>
      <c r="E12" s="10">
        <v>112</v>
      </c>
      <c r="F12" s="11" t="s">
        <v>7</v>
      </c>
      <c r="G12" s="10">
        <v>107</v>
      </c>
      <c r="H12" s="11" t="s">
        <v>7</v>
      </c>
      <c r="I12" s="10">
        <v>102</v>
      </c>
      <c r="J12" s="11" t="s">
        <v>7</v>
      </c>
      <c r="K12" s="10">
        <v>97</v>
      </c>
      <c r="L12" s="11" t="s">
        <v>7</v>
      </c>
      <c r="M12" s="3"/>
      <c r="N12" s="3"/>
      <c r="O12" s="3"/>
      <c r="P12" s="3"/>
      <c r="Q12" s="3"/>
      <c r="R12" s="3"/>
      <c r="S12" s="3"/>
      <c r="T12" s="3"/>
      <c r="U12" s="3"/>
      <c r="V12" s="3"/>
      <c r="W12" s="3"/>
    </row>
    <row r="13" spans="1:23" x14ac:dyDescent="0.2">
      <c r="A13" s="3"/>
      <c r="B13" s="3" t="s">
        <v>3</v>
      </c>
      <c r="C13" s="10">
        <v>275</v>
      </c>
      <c r="D13" s="11" t="s">
        <v>7</v>
      </c>
      <c r="E13" s="10">
        <v>200</v>
      </c>
      <c r="F13" s="11" t="s">
        <v>7</v>
      </c>
      <c r="G13" s="10">
        <v>185</v>
      </c>
      <c r="H13" s="11" t="s">
        <v>7</v>
      </c>
      <c r="I13" s="10">
        <v>170</v>
      </c>
      <c r="J13" s="11" t="s">
        <v>7</v>
      </c>
      <c r="K13" s="10">
        <v>155</v>
      </c>
      <c r="L13" s="11" t="s">
        <v>7</v>
      </c>
      <c r="M13" s="3"/>
      <c r="N13" s="3"/>
      <c r="O13" s="3"/>
      <c r="P13" s="3"/>
      <c r="Q13" s="3"/>
      <c r="R13" s="3"/>
      <c r="S13" s="3"/>
      <c r="T13" s="3"/>
      <c r="U13" s="3"/>
      <c r="V13" s="3"/>
      <c r="W13" s="3"/>
    </row>
    <row r="14" spans="1:23" x14ac:dyDescent="0.2">
      <c r="A14" s="3"/>
      <c r="B14" s="3" t="s">
        <v>4</v>
      </c>
      <c r="C14" s="10">
        <v>40</v>
      </c>
      <c r="D14" s="11" t="s">
        <v>8</v>
      </c>
      <c r="E14" s="10">
        <v>50</v>
      </c>
      <c r="F14" s="11" t="s">
        <v>8</v>
      </c>
      <c r="G14" s="10">
        <v>60</v>
      </c>
      <c r="H14" s="11" t="s">
        <v>8</v>
      </c>
      <c r="I14" s="10">
        <v>70</v>
      </c>
      <c r="J14" s="11" t="s">
        <v>8</v>
      </c>
      <c r="K14" s="10">
        <v>80</v>
      </c>
      <c r="L14" s="11" t="s">
        <v>8</v>
      </c>
      <c r="M14" s="3"/>
      <c r="N14" s="3"/>
      <c r="O14" s="3"/>
      <c r="P14" s="3"/>
      <c r="Q14" s="3"/>
      <c r="R14" s="3"/>
      <c r="S14" s="3"/>
      <c r="T14" s="3"/>
      <c r="U14" s="3"/>
      <c r="V14" s="3"/>
      <c r="W14" s="3"/>
    </row>
    <row r="15" spans="1:23" x14ac:dyDescent="0.2">
      <c r="A15" s="3"/>
      <c r="B15" s="3" t="s">
        <v>2</v>
      </c>
      <c r="C15" s="10">
        <v>32</v>
      </c>
      <c r="D15" s="11" t="s">
        <v>9</v>
      </c>
      <c r="E15" s="10">
        <v>50</v>
      </c>
      <c r="F15" s="11" t="s">
        <v>9</v>
      </c>
      <c r="G15" s="12">
        <v>60</v>
      </c>
      <c r="H15" s="11" t="s">
        <v>9</v>
      </c>
      <c r="I15" s="10">
        <v>70</v>
      </c>
      <c r="J15" s="11" t="s">
        <v>9</v>
      </c>
      <c r="K15" s="10">
        <v>80</v>
      </c>
      <c r="L15" s="11" t="s">
        <v>9</v>
      </c>
      <c r="M15" s="3"/>
      <c r="N15" s="3"/>
      <c r="O15" s="3"/>
      <c r="P15" s="3"/>
      <c r="Q15" s="3"/>
      <c r="R15" s="3"/>
      <c r="S15" s="3"/>
      <c r="T15" s="3"/>
      <c r="U15" s="3"/>
      <c r="V15" s="3"/>
      <c r="W15" s="3"/>
    </row>
    <row r="16" spans="1:23" x14ac:dyDescent="0.2">
      <c r="A16" s="3"/>
      <c r="B16" s="3" t="s">
        <v>5</v>
      </c>
      <c r="C16" s="13">
        <v>350</v>
      </c>
      <c r="D16" s="14" t="s">
        <v>8</v>
      </c>
      <c r="E16" s="13">
        <v>350</v>
      </c>
      <c r="F16" s="14" t="s">
        <v>8</v>
      </c>
      <c r="G16" s="13">
        <v>350</v>
      </c>
      <c r="H16" s="14" t="s">
        <v>8</v>
      </c>
      <c r="I16" s="13">
        <v>350</v>
      </c>
      <c r="J16" s="14" t="s">
        <v>8</v>
      </c>
      <c r="K16" s="13">
        <v>350</v>
      </c>
      <c r="L16" s="14" t="s">
        <v>8</v>
      </c>
      <c r="M16" s="3"/>
      <c r="N16" s="3"/>
      <c r="O16" s="3"/>
      <c r="P16" s="3"/>
      <c r="Q16" s="3"/>
      <c r="R16" s="3"/>
      <c r="S16" s="3"/>
      <c r="T16" s="3"/>
      <c r="U16" s="3"/>
      <c r="V16" s="3"/>
      <c r="W16" s="3"/>
    </row>
    <row r="17" spans="1:23" x14ac:dyDescent="0.2">
      <c r="A17" s="3"/>
      <c r="B17" s="3"/>
      <c r="C17" s="3"/>
      <c r="D17" s="3"/>
      <c r="E17" s="3"/>
      <c r="F17" s="3"/>
      <c r="G17" s="3"/>
      <c r="H17" s="3"/>
      <c r="I17" s="3"/>
      <c r="J17" s="3"/>
      <c r="K17" s="3"/>
      <c r="L17" s="3"/>
      <c r="M17" s="3"/>
      <c r="N17" s="3"/>
      <c r="O17" s="3"/>
      <c r="P17" s="3"/>
      <c r="Q17" s="3"/>
      <c r="R17" s="3"/>
      <c r="S17" s="3"/>
      <c r="T17" s="3"/>
      <c r="U17" s="3"/>
      <c r="V17" s="3"/>
      <c r="W17" s="3"/>
    </row>
    <row r="18" spans="1:23" ht="35.25" customHeight="1" x14ac:dyDescent="0.2">
      <c r="A18" s="3"/>
      <c r="B18" s="34" t="s">
        <v>25</v>
      </c>
      <c r="C18" s="35"/>
      <c r="D18" s="35"/>
      <c r="E18" s="35"/>
      <c r="F18" s="35"/>
      <c r="G18" s="35"/>
      <c r="H18" s="35"/>
      <c r="I18" s="35"/>
      <c r="J18" s="35"/>
      <c r="K18" s="35"/>
      <c r="L18" s="36"/>
      <c r="M18" s="3"/>
      <c r="N18" s="3"/>
      <c r="O18" s="3"/>
      <c r="P18" s="3"/>
      <c r="Q18" s="3"/>
      <c r="R18" s="3"/>
      <c r="S18" s="3"/>
      <c r="T18" s="15"/>
      <c r="U18" s="16"/>
      <c r="V18" s="3"/>
      <c r="W18" s="3"/>
    </row>
    <row r="19" spans="1:23" x14ac:dyDescent="0.2">
      <c r="A19" s="3"/>
      <c r="B19" s="3"/>
      <c r="C19" s="3"/>
      <c r="D19" s="3"/>
      <c r="E19" s="3"/>
      <c r="F19" s="3"/>
      <c r="G19" s="3"/>
      <c r="H19" s="3"/>
      <c r="I19" s="3"/>
      <c r="J19" s="3"/>
      <c r="K19" s="3"/>
      <c r="L19" s="3"/>
      <c r="M19" s="3"/>
      <c r="N19" s="3"/>
      <c r="O19" s="3"/>
      <c r="P19" s="3"/>
      <c r="Q19" s="3"/>
      <c r="R19" s="3"/>
      <c r="S19" s="3"/>
      <c r="T19" s="15"/>
      <c r="U19" s="16"/>
      <c r="V19" s="3"/>
      <c r="W19" s="3"/>
    </row>
    <row r="20" spans="1:23" x14ac:dyDescent="0.2">
      <c r="A20" s="3"/>
      <c r="B20" s="3" t="s">
        <v>1</v>
      </c>
      <c r="C20" s="17">
        <f>($E$5-C12)/5</f>
        <v>11.6</v>
      </c>
      <c r="D20" s="16" t="s">
        <v>9</v>
      </c>
      <c r="E20" s="17">
        <f>($E$5-E12)/5</f>
        <v>11.6</v>
      </c>
      <c r="F20" s="16" t="s">
        <v>9</v>
      </c>
      <c r="G20" s="17">
        <f>($E$5-G12)/5</f>
        <v>12.6</v>
      </c>
      <c r="H20" s="16" t="s">
        <v>9</v>
      </c>
      <c r="I20" s="17">
        <f>($E$5-I12)/5</f>
        <v>13.6</v>
      </c>
      <c r="J20" s="16" t="s">
        <v>9</v>
      </c>
      <c r="K20" s="17">
        <f>($E$5-K12)/5</f>
        <v>14.6</v>
      </c>
      <c r="L20" s="16" t="s">
        <v>9</v>
      </c>
      <c r="M20" s="3"/>
      <c r="N20" s="3"/>
      <c r="O20" s="3"/>
      <c r="P20" s="3"/>
      <c r="Q20" s="3"/>
      <c r="R20" s="3"/>
      <c r="S20" s="3"/>
      <c r="T20" s="15">
        <v>43831</v>
      </c>
      <c r="U20" s="16">
        <f>C27</f>
        <v>2650</v>
      </c>
      <c r="V20" s="3"/>
      <c r="W20" s="3"/>
    </row>
    <row r="21" spans="1:23" x14ac:dyDescent="0.2">
      <c r="A21" s="3"/>
      <c r="B21" s="18" t="s">
        <v>23</v>
      </c>
      <c r="C21" s="19">
        <f>ROUND(C20,0)</f>
        <v>12</v>
      </c>
      <c r="D21" s="20" t="s">
        <v>9</v>
      </c>
      <c r="E21" s="19">
        <f t="shared" ref="E21:K21" si="0">ROUND(E20,0)</f>
        <v>12</v>
      </c>
      <c r="F21" s="20" t="s">
        <v>9</v>
      </c>
      <c r="G21" s="19">
        <f t="shared" si="0"/>
        <v>13</v>
      </c>
      <c r="H21" s="20" t="s">
        <v>9</v>
      </c>
      <c r="I21" s="19">
        <f t="shared" si="0"/>
        <v>14</v>
      </c>
      <c r="J21" s="20" t="s">
        <v>9</v>
      </c>
      <c r="K21" s="19">
        <f t="shared" si="0"/>
        <v>15</v>
      </c>
      <c r="L21" s="20" t="s">
        <v>9</v>
      </c>
      <c r="M21" s="3"/>
      <c r="N21" s="3"/>
      <c r="O21" s="3"/>
      <c r="P21" s="3"/>
      <c r="Q21" s="3"/>
      <c r="R21" s="3"/>
      <c r="S21" s="3"/>
      <c r="T21" s="15">
        <v>44378</v>
      </c>
      <c r="U21" s="16">
        <f>E27</f>
        <v>2650</v>
      </c>
      <c r="V21" s="3"/>
      <c r="W21" s="3"/>
    </row>
    <row r="22" spans="1:23" x14ac:dyDescent="0.2">
      <c r="A22" s="3"/>
      <c r="B22" s="3" t="s">
        <v>2</v>
      </c>
      <c r="C22" s="17">
        <f t="shared" ref="C22:D22" si="1">C15</f>
        <v>32</v>
      </c>
      <c r="D22" s="3" t="str">
        <f t="shared" si="1"/>
        <v>%</v>
      </c>
      <c r="E22" s="17">
        <f>E15</f>
        <v>50</v>
      </c>
      <c r="F22" s="3" t="s">
        <v>9</v>
      </c>
      <c r="G22" s="17">
        <f>G15</f>
        <v>60</v>
      </c>
      <c r="H22" s="3" t="s">
        <v>9</v>
      </c>
      <c r="I22" s="17">
        <f>I15</f>
        <v>70</v>
      </c>
      <c r="J22" s="3" t="s">
        <v>9</v>
      </c>
      <c r="K22" s="17">
        <f>K15</f>
        <v>80</v>
      </c>
      <c r="L22" s="3" t="s">
        <v>9</v>
      </c>
      <c r="M22" s="3"/>
      <c r="N22" s="3"/>
      <c r="O22" s="3"/>
      <c r="P22" s="3"/>
      <c r="Q22" s="3"/>
      <c r="R22" s="3"/>
      <c r="S22" s="3"/>
      <c r="T22" s="15">
        <v>44562</v>
      </c>
      <c r="U22" s="16">
        <f>G27</f>
        <v>2900</v>
      </c>
      <c r="V22" s="3"/>
      <c r="W22" s="3"/>
    </row>
    <row r="23" spans="1:23" x14ac:dyDescent="0.2">
      <c r="A23" s="3"/>
      <c r="B23" s="3"/>
      <c r="C23" s="3"/>
      <c r="D23" s="3"/>
      <c r="E23" s="3"/>
      <c r="F23" s="3"/>
      <c r="G23" s="3"/>
      <c r="H23" s="3"/>
      <c r="I23" s="3"/>
      <c r="J23" s="3"/>
      <c r="K23" s="3"/>
      <c r="L23" s="3"/>
      <c r="M23" s="3"/>
      <c r="N23" s="3"/>
      <c r="O23" s="3"/>
      <c r="P23" s="3"/>
      <c r="Q23" s="3"/>
      <c r="R23" s="3"/>
      <c r="S23" s="3"/>
      <c r="T23" s="15">
        <v>44927</v>
      </c>
      <c r="U23" s="16">
        <f>I27</f>
        <v>3150.0000000000005</v>
      </c>
      <c r="V23" s="3"/>
      <c r="W23" s="3"/>
    </row>
    <row r="24" spans="1:23" x14ac:dyDescent="0.2">
      <c r="A24" s="3"/>
      <c r="B24" s="3" t="s">
        <v>13</v>
      </c>
      <c r="C24" s="16">
        <f>IF(C21&lt;C22,(C21/100)*$E$4,(C22/100)*$E$4)</f>
        <v>3000</v>
      </c>
      <c r="D24" s="3" t="s">
        <v>8</v>
      </c>
      <c r="E24" s="16">
        <f t="shared" ref="E24:K24" si="2">IF(E21&lt;E22,(E21/100)*$E$4,(E22/100)*$E$4)</f>
        <v>3000</v>
      </c>
      <c r="F24" s="3" t="s">
        <v>8</v>
      </c>
      <c r="G24" s="16">
        <f t="shared" si="2"/>
        <v>3250</v>
      </c>
      <c r="H24" s="3" t="s">
        <v>8</v>
      </c>
      <c r="I24" s="16">
        <f t="shared" si="2"/>
        <v>3500.0000000000005</v>
      </c>
      <c r="J24" s="3" t="s">
        <v>8</v>
      </c>
      <c r="K24" s="16">
        <f t="shared" si="2"/>
        <v>3750</v>
      </c>
      <c r="L24" s="3" t="s">
        <v>8</v>
      </c>
      <c r="M24" s="3"/>
      <c r="N24" s="3"/>
      <c r="O24" s="3"/>
      <c r="P24" s="3"/>
      <c r="Q24" s="3"/>
      <c r="R24" s="3"/>
      <c r="S24" s="3"/>
      <c r="T24" s="15">
        <v>45292</v>
      </c>
      <c r="U24" s="16">
        <f>K27</f>
        <v>4600</v>
      </c>
      <c r="V24" s="3"/>
      <c r="W24" s="3"/>
    </row>
    <row r="25" spans="1:23" x14ac:dyDescent="0.2">
      <c r="A25" s="3"/>
      <c r="B25" s="3" t="s">
        <v>10</v>
      </c>
      <c r="C25" s="3">
        <f>IF($E$5&gt;C13,($E$5-C13)*C14,0)</f>
        <v>0</v>
      </c>
      <c r="D25" s="3" t="s">
        <v>8</v>
      </c>
      <c r="E25" s="3">
        <f>IF($E$5&gt;E13,($E$5-E13)*E14,0)</f>
        <v>0</v>
      </c>
      <c r="F25" s="3" t="s">
        <v>8</v>
      </c>
      <c r="G25" s="3">
        <f>IF($E$5&gt;G13,($E$5-G13)*G14,0)</f>
        <v>0</v>
      </c>
      <c r="H25" s="3" t="s">
        <v>8</v>
      </c>
      <c r="I25" s="3">
        <f>IF($E$5&gt;I13,($E$5-I13)*I14,0)</f>
        <v>0</v>
      </c>
      <c r="J25" s="3" t="s">
        <v>8</v>
      </c>
      <c r="K25" s="3">
        <f>IF($E$5&gt;K13,($E$5-K13)*K14,0)</f>
        <v>1200</v>
      </c>
      <c r="L25" s="3" t="s">
        <v>8</v>
      </c>
      <c r="M25" s="3"/>
      <c r="N25" s="3"/>
      <c r="O25" s="3"/>
      <c r="P25" s="3"/>
      <c r="Q25" s="3"/>
      <c r="R25" s="3"/>
      <c r="S25" s="3"/>
      <c r="T25" s="3"/>
      <c r="U25" s="3"/>
      <c r="V25" s="3"/>
      <c r="W25" s="3"/>
    </row>
    <row r="26" spans="1:23" x14ac:dyDescent="0.2">
      <c r="A26" s="3"/>
      <c r="B26" s="3" t="s">
        <v>11</v>
      </c>
      <c r="C26" s="3">
        <f t="shared" ref="C26:D26" si="3">C16</f>
        <v>350</v>
      </c>
      <c r="D26" s="3" t="str">
        <f t="shared" si="3"/>
        <v>EUR</v>
      </c>
      <c r="E26" s="3">
        <f>E16</f>
        <v>350</v>
      </c>
      <c r="F26" s="3" t="str">
        <f t="shared" ref="F26:L26" si="4">F16</f>
        <v>EUR</v>
      </c>
      <c r="G26" s="3">
        <f t="shared" si="4"/>
        <v>350</v>
      </c>
      <c r="H26" s="3" t="str">
        <f t="shared" si="4"/>
        <v>EUR</v>
      </c>
      <c r="I26" s="3">
        <f t="shared" si="4"/>
        <v>350</v>
      </c>
      <c r="J26" s="3" t="str">
        <f t="shared" si="4"/>
        <v>EUR</v>
      </c>
      <c r="K26" s="3">
        <f t="shared" si="4"/>
        <v>350</v>
      </c>
      <c r="L26" s="3" t="str">
        <f t="shared" si="4"/>
        <v>EUR</v>
      </c>
      <c r="M26" s="3"/>
      <c r="N26" s="3"/>
      <c r="O26" s="3"/>
      <c r="P26" s="3"/>
      <c r="Q26" s="3"/>
      <c r="R26" s="3"/>
      <c r="S26" s="3"/>
      <c r="T26" s="3"/>
      <c r="U26" s="3"/>
      <c r="V26" s="3"/>
      <c r="W26" s="3"/>
    </row>
    <row r="27" spans="1:23" x14ac:dyDescent="0.2">
      <c r="A27" s="3"/>
      <c r="B27" s="21" t="s">
        <v>12</v>
      </c>
      <c r="C27" s="22">
        <f>MAX(C24+C25-C26,0)</f>
        <v>2650</v>
      </c>
      <c r="D27" s="22" t="s">
        <v>8</v>
      </c>
      <c r="E27" s="22">
        <f>MAX(E24+E25-E26,0)</f>
        <v>2650</v>
      </c>
      <c r="F27" s="22" t="s">
        <v>8</v>
      </c>
      <c r="G27" s="22">
        <f>MAX(G24+G25-G26,0)</f>
        <v>2900</v>
      </c>
      <c r="H27" s="22" t="s">
        <v>8</v>
      </c>
      <c r="I27" s="22">
        <f>MAX(I24+I25-I26,0)</f>
        <v>3150.0000000000005</v>
      </c>
      <c r="J27" s="22" t="s">
        <v>8</v>
      </c>
      <c r="K27" s="22">
        <f>MAX(K24+K25-K26,0)</f>
        <v>4600</v>
      </c>
      <c r="L27" s="22" t="s">
        <v>8</v>
      </c>
      <c r="M27" s="3"/>
      <c r="N27" s="3"/>
      <c r="O27" s="3"/>
      <c r="P27" s="3"/>
      <c r="Q27" s="3"/>
      <c r="R27" s="3"/>
      <c r="S27" s="3"/>
      <c r="T27" s="3"/>
      <c r="U27" s="3"/>
      <c r="V27" s="3"/>
      <c r="W27" s="3"/>
    </row>
    <row r="28" spans="1:23" x14ac:dyDescent="0.2">
      <c r="A28" s="3"/>
      <c r="B28" s="9" t="s">
        <v>24</v>
      </c>
      <c r="C28" s="23">
        <f>C27/$E$4</f>
        <v>0.106</v>
      </c>
      <c r="D28" s="23"/>
      <c r="E28" s="23">
        <f t="shared" ref="E28:K28" si="5">E27/$E$4</f>
        <v>0.106</v>
      </c>
      <c r="F28" s="23"/>
      <c r="G28" s="23">
        <f t="shared" si="5"/>
        <v>0.11600000000000001</v>
      </c>
      <c r="H28" s="23"/>
      <c r="I28" s="23">
        <f t="shared" si="5"/>
        <v>0.12600000000000003</v>
      </c>
      <c r="J28" s="23"/>
      <c r="K28" s="23">
        <f t="shared" si="5"/>
        <v>0.184</v>
      </c>
      <c r="L28" s="3"/>
      <c r="M28" s="3"/>
      <c r="N28" s="3"/>
      <c r="O28" s="3"/>
      <c r="P28" s="3"/>
      <c r="Q28" s="3"/>
      <c r="R28" s="3"/>
      <c r="S28" s="3"/>
      <c r="T28" s="3"/>
      <c r="U28" s="3"/>
      <c r="V28" s="3"/>
      <c r="W28" s="3"/>
    </row>
    <row r="29" spans="1:23" x14ac:dyDescent="0.2">
      <c r="A29" s="3"/>
      <c r="B29" s="9"/>
      <c r="C29" s="9"/>
      <c r="D29" s="9"/>
      <c r="E29" s="9"/>
      <c r="F29" s="3"/>
      <c r="G29" s="3"/>
      <c r="H29" s="3"/>
      <c r="I29" s="3"/>
      <c r="J29" s="3"/>
      <c r="K29" s="3"/>
      <c r="L29" s="3"/>
      <c r="M29" s="3"/>
      <c r="N29" s="3"/>
      <c r="O29" s="3"/>
      <c r="P29" s="3"/>
      <c r="Q29" s="3"/>
      <c r="R29" s="3"/>
      <c r="S29" s="3"/>
      <c r="T29" s="3"/>
      <c r="U29" s="3"/>
      <c r="V29" s="3"/>
      <c r="W29" s="3"/>
    </row>
    <row r="30" spans="1:23" x14ac:dyDescent="0.2">
      <c r="A30" s="3"/>
      <c r="B30" s="3"/>
      <c r="C30" s="3"/>
      <c r="D30" s="3"/>
      <c r="E30" s="3"/>
      <c r="F30" s="3"/>
      <c r="G30" s="3"/>
      <c r="H30" s="3"/>
      <c r="I30" s="3"/>
      <c r="J30" s="3"/>
      <c r="K30" s="3"/>
      <c r="L30" s="3"/>
      <c r="M30" s="3"/>
      <c r="N30" s="3"/>
      <c r="O30" s="3"/>
      <c r="P30" s="3"/>
      <c r="Q30" s="3"/>
      <c r="R30" s="3"/>
      <c r="S30" s="3"/>
      <c r="T30" s="3"/>
      <c r="U30" s="3"/>
      <c r="V30" s="3"/>
      <c r="W30" s="3"/>
    </row>
    <row r="31" spans="1:23" x14ac:dyDescent="0.2">
      <c r="A31" s="3"/>
      <c r="B31" s="3"/>
      <c r="C31" s="3"/>
      <c r="D31" s="3"/>
      <c r="E31" s="3"/>
      <c r="F31" s="3"/>
      <c r="G31" s="3"/>
      <c r="H31" s="3"/>
      <c r="I31" s="3"/>
      <c r="J31" s="3"/>
      <c r="K31" s="3"/>
      <c r="L31" s="3"/>
      <c r="M31" s="3"/>
      <c r="N31" s="3"/>
      <c r="O31" s="3"/>
      <c r="P31" s="3"/>
      <c r="Q31" s="3"/>
      <c r="R31" s="3"/>
      <c r="S31" s="3"/>
      <c r="T31" s="3"/>
      <c r="U31" s="3"/>
      <c r="V31" s="3"/>
      <c r="W31" s="3"/>
    </row>
    <row r="32" spans="1:23" x14ac:dyDescent="0.2">
      <c r="A32" s="3"/>
      <c r="B32" s="9" t="s">
        <v>20</v>
      </c>
      <c r="C32" s="3"/>
      <c r="D32" s="3"/>
      <c r="E32" s="3"/>
      <c r="F32" s="3"/>
      <c r="G32" s="3"/>
      <c r="H32" s="3"/>
      <c r="I32" s="3"/>
      <c r="J32" s="3"/>
      <c r="K32" s="3"/>
      <c r="L32" s="3"/>
      <c r="M32" s="3"/>
      <c r="N32" s="3"/>
      <c r="O32" s="3"/>
      <c r="P32" s="3"/>
      <c r="Q32" s="3"/>
      <c r="R32" s="3"/>
      <c r="S32" s="3"/>
      <c r="T32" s="3"/>
      <c r="U32" s="3"/>
      <c r="V32" s="3"/>
      <c r="W32" s="3"/>
    </row>
    <row r="33" spans="1:23" x14ac:dyDescent="0.2">
      <c r="A33" s="3"/>
      <c r="B33" s="9"/>
      <c r="C33" s="3"/>
      <c r="D33" s="3"/>
      <c r="E33" s="3"/>
      <c r="F33" s="3"/>
      <c r="G33" s="3"/>
      <c r="H33" s="3"/>
      <c r="I33" s="3"/>
      <c r="J33" s="3"/>
      <c r="K33" s="3"/>
      <c r="L33" s="3"/>
      <c r="M33" s="3"/>
      <c r="N33" s="3"/>
      <c r="O33" s="3"/>
      <c r="P33" s="3"/>
      <c r="Q33" s="3"/>
      <c r="R33" s="3"/>
      <c r="S33" s="3"/>
      <c r="T33" s="3"/>
      <c r="U33" s="3"/>
      <c r="V33" s="3"/>
      <c r="W33" s="3"/>
    </row>
    <row r="34" spans="1:23" x14ac:dyDescent="0.2">
      <c r="A34" s="3"/>
      <c r="B34" s="3"/>
      <c r="C34" s="3"/>
      <c r="D34" s="3"/>
      <c r="E34" s="3"/>
      <c r="F34" s="3"/>
      <c r="G34" s="3"/>
      <c r="H34" s="3"/>
      <c r="I34" s="3"/>
      <c r="J34" s="3"/>
      <c r="K34" s="3"/>
      <c r="L34" s="3"/>
      <c r="M34" s="3"/>
      <c r="N34" s="3"/>
      <c r="O34" s="3"/>
      <c r="P34" s="3"/>
      <c r="Q34" s="3"/>
      <c r="R34" s="3"/>
      <c r="S34" s="3"/>
      <c r="T34" s="3"/>
      <c r="U34" s="3"/>
      <c r="V34" s="3"/>
      <c r="W34" s="3"/>
    </row>
    <row r="35" spans="1:23" ht="13.5" thickBot="1" x14ac:dyDescent="0.25">
      <c r="A35" s="3"/>
      <c r="B35" s="3"/>
      <c r="C35" s="30" t="s">
        <v>14</v>
      </c>
      <c r="D35" s="31"/>
      <c r="E35" s="32" t="s">
        <v>16</v>
      </c>
      <c r="F35" s="33"/>
      <c r="G35" s="32" t="s">
        <v>15</v>
      </c>
      <c r="H35" s="33"/>
      <c r="I35" s="32" t="s">
        <v>17</v>
      </c>
      <c r="J35" s="33"/>
      <c r="K35" s="32" t="s">
        <v>18</v>
      </c>
      <c r="L35" s="33"/>
      <c r="M35" s="3"/>
      <c r="N35" s="3"/>
      <c r="O35" s="3"/>
      <c r="P35" s="3"/>
      <c r="Q35" s="3"/>
      <c r="R35" s="3"/>
      <c r="S35" s="3"/>
      <c r="T35" s="3"/>
      <c r="U35" s="3"/>
      <c r="V35" s="3"/>
      <c r="W35" s="3"/>
    </row>
    <row r="36" spans="1:23" x14ac:dyDescent="0.2">
      <c r="A36" s="3"/>
      <c r="B36" s="3" t="s">
        <v>6</v>
      </c>
      <c r="C36" s="10">
        <v>0</v>
      </c>
      <c r="D36" s="11" t="s">
        <v>7</v>
      </c>
      <c r="E36" s="10">
        <v>165</v>
      </c>
      <c r="F36" s="11" t="s">
        <v>7</v>
      </c>
      <c r="G36" s="10">
        <v>160</v>
      </c>
      <c r="H36" s="11" t="s">
        <v>7</v>
      </c>
      <c r="I36" s="10">
        <v>155</v>
      </c>
      <c r="J36" s="11" t="s">
        <v>7</v>
      </c>
      <c r="K36" s="10">
        <v>150</v>
      </c>
      <c r="L36" s="11" t="s">
        <v>7</v>
      </c>
      <c r="M36" s="3"/>
      <c r="N36" s="3"/>
      <c r="O36" s="3"/>
      <c r="P36" s="3"/>
      <c r="Q36" s="3"/>
      <c r="R36" s="3"/>
      <c r="S36" s="3"/>
      <c r="T36" s="3"/>
      <c r="U36" s="3"/>
      <c r="V36" s="3"/>
      <c r="W36" s="3"/>
    </row>
    <row r="37" spans="1:23" x14ac:dyDescent="0.2">
      <c r="A37" s="3"/>
      <c r="B37" s="3" t="s">
        <v>3</v>
      </c>
      <c r="C37" s="10">
        <v>0</v>
      </c>
      <c r="D37" s="11" t="s">
        <v>7</v>
      </c>
      <c r="E37" s="10">
        <v>253</v>
      </c>
      <c r="F37" s="11" t="s">
        <v>7</v>
      </c>
      <c r="G37" s="10">
        <v>238</v>
      </c>
      <c r="H37" s="11" t="s">
        <v>7</v>
      </c>
      <c r="I37" s="10">
        <v>223</v>
      </c>
      <c r="J37" s="11" t="s">
        <v>7</v>
      </c>
      <c r="K37" s="10">
        <v>208</v>
      </c>
      <c r="L37" s="11" t="s">
        <v>7</v>
      </c>
      <c r="M37" s="3"/>
      <c r="N37" s="3"/>
      <c r="O37" s="3"/>
      <c r="P37" s="3"/>
      <c r="Q37" s="3"/>
      <c r="R37" s="3"/>
      <c r="S37" s="3"/>
      <c r="T37" s="3"/>
      <c r="U37" s="3"/>
      <c r="V37" s="3"/>
      <c r="W37" s="3"/>
    </row>
    <row r="38" spans="1:23" x14ac:dyDescent="0.2">
      <c r="A38" s="3"/>
      <c r="B38" s="3" t="s">
        <v>4</v>
      </c>
      <c r="C38" s="10">
        <v>0</v>
      </c>
      <c r="D38" s="11" t="s">
        <v>8</v>
      </c>
      <c r="E38" s="10">
        <v>50</v>
      </c>
      <c r="F38" s="11" t="s">
        <v>8</v>
      </c>
      <c r="G38" s="10">
        <v>60</v>
      </c>
      <c r="H38" s="11" t="s">
        <v>8</v>
      </c>
      <c r="I38" s="10">
        <v>70</v>
      </c>
      <c r="J38" s="11" t="s">
        <v>8</v>
      </c>
      <c r="K38" s="10">
        <v>80</v>
      </c>
      <c r="L38" s="11" t="s">
        <v>8</v>
      </c>
      <c r="M38" s="3"/>
      <c r="N38" s="3"/>
      <c r="O38" s="3"/>
      <c r="P38" s="3"/>
      <c r="Q38" s="3"/>
      <c r="R38" s="3"/>
      <c r="S38" s="3"/>
      <c r="T38" s="3"/>
      <c r="U38" s="3"/>
      <c r="V38" s="3"/>
      <c r="W38" s="3"/>
    </row>
    <row r="39" spans="1:23" x14ac:dyDescent="0.2">
      <c r="A39" s="3"/>
      <c r="B39" s="3" t="s">
        <v>2</v>
      </c>
      <c r="C39" s="10">
        <v>0</v>
      </c>
      <c r="D39" s="11" t="s">
        <v>9</v>
      </c>
      <c r="E39" s="10">
        <v>50</v>
      </c>
      <c r="F39" s="11" t="s">
        <v>9</v>
      </c>
      <c r="G39" s="12">
        <v>60</v>
      </c>
      <c r="H39" s="11" t="s">
        <v>9</v>
      </c>
      <c r="I39" s="10">
        <v>70</v>
      </c>
      <c r="J39" s="11" t="s">
        <v>9</v>
      </c>
      <c r="K39" s="10">
        <v>80</v>
      </c>
      <c r="L39" s="11" t="s">
        <v>9</v>
      </c>
      <c r="M39" s="3"/>
      <c r="N39" s="3"/>
      <c r="O39" s="3"/>
      <c r="P39" s="3"/>
      <c r="Q39" s="3"/>
      <c r="R39" s="3"/>
      <c r="S39" s="3"/>
      <c r="T39" s="3"/>
      <c r="U39" s="3"/>
      <c r="V39" s="3"/>
      <c r="W39" s="3"/>
    </row>
    <row r="40" spans="1:23" x14ac:dyDescent="0.2">
      <c r="A40" s="3"/>
      <c r="B40" s="3" t="s">
        <v>5</v>
      </c>
      <c r="C40" s="13">
        <v>0</v>
      </c>
      <c r="D40" s="14" t="s">
        <v>8</v>
      </c>
      <c r="E40" s="13">
        <v>350</v>
      </c>
      <c r="F40" s="14" t="s">
        <v>8</v>
      </c>
      <c r="G40" s="13">
        <v>350</v>
      </c>
      <c r="H40" s="14" t="s">
        <v>8</v>
      </c>
      <c r="I40" s="13">
        <v>350</v>
      </c>
      <c r="J40" s="14" t="s">
        <v>8</v>
      </c>
      <c r="K40" s="13">
        <v>350</v>
      </c>
      <c r="L40" s="14" t="s">
        <v>8</v>
      </c>
      <c r="M40" s="3"/>
      <c r="N40" s="3"/>
      <c r="O40" s="3"/>
      <c r="P40" s="3"/>
      <c r="Q40" s="3"/>
      <c r="R40" s="3"/>
      <c r="S40" s="3"/>
      <c r="T40" s="3"/>
      <c r="U40" s="3"/>
      <c r="V40" s="3"/>
      <c r="W40" s="3"/>
    </row>
    <row r="41" spans="1:23" x14ac:dyDescent="0.2">
      <c r="A41" s="3"/>
      <c r="B41" s="3"/>
      <c r="C41" s="3"/>
      <c r="D41" s="3"/>
      <c r="E41" s="3"/>
      <c r="F41" s="3"/>
      <c r="G41" s="3"/>
      <c r="H41" s="3"/>
      <c r="I41" s="3"/>
      <c r="J41" s="3"/>
      <c r="K41" s="3"/>
      <c r="L41" s="3"/>
      <c r="M41" s="3"/>
      <c r="N41" s="3"/>
      <c r="O41" s="3"/>
      <c r="P41" s="3"/>
      <c r="Q41" s="3"/>
      <c r="R41" s="3"/>
      <c r="S41" s="3"/>
      <c r="T41" s="3"/>
      <c r="U41" s="3"/>
      <c r="V41" s="3"/>
      <c r="W41" s="3"/>
    </row>
    <row r="42" spans="1:23" ht="36" customHeight="1" x14ac:dyDescent="0.2">
      <c r="A42" s="3"/>
      <c r="B42" s="34" t="s">
        <v>26</v>
      </c>
      <c r="C42" s="35"/>
      <c r="D42" s="35"/>
      <c r="E42" s="35"/>
      <c r="F42" s="35"/>
      <c r="G42" s="35"/>
      <c r="H42" s="35"/>
      <c r="I42" s="35"/>
      <c r="J42" s="35"/>
      <c r="K42" s="35"/>
      <c r="L42" s="36"/>
      <c r="M42" s="3"/>
      <c r="N42" s="3"/>
      <c r="O42" s="3"/>
      <c r="P42" s="3"/>
      <c r="Q42" s="3"/>
      <c r="R42" s="3"/>
      <c r="S42" s="3"/>
      <c r="T42" s="15"/>
      <c r="U42" s="16"/>
      <c r="V42" s="3"/>
      <c r="W42" s="3"/>
    </row>
    <row r="43" spans="1:23" x14ac:dyDescent="0.2">
      <c r="A43" s="3"/>
      <c r="B43" s="3"/>
      <c r="C43" s="3"/>
      <c r="D43" s="3"/>
      <c r="E43" s="3"/>
      <c r="F43" s="3"/>
      <c r="G43" s="3"/>
      <c r="H43" s="3"/>
      <c r="I43" s="3"/>
      <c r="J43" s="3"/>
      <c r="K43" s="3"/>
      <c r="L43" s="3"/>
      <c r="M43" s="3"/>
      <c r="N43" s="3"/>
      <c r="O43" s="3"/>
      <c r="P43" s="3"/>
      <c r="Q43" s="3"/>
      <c r="R43" s="3"/>
      <c r="S43" s="3"/>
      <c r="T43" s="15"/>
      <c r="U43" s="16"/>
      <c r="V43" s="3"/>
      <c r="W43" s="3"/>
    </row>
    <row r="44" spans="1:23" x14ac:dyDescent="0.2">
      <c r="A44" s="3"/>
      <c r="B44" s="3" t="s">
        <v>1</v>
      </c>
      <c r="C44" s="17">
        <v>0</v>
      </c>
      <c r="D44" s="16" t="s">
        <v>9</v>
      </c>
      <c r="E44" s="17">
        <f>($E$5-E36)/5</f>
        <v>1</v>
      </c>
      <c r="F44" s="16" t="s">
        <v>9</v>
      </c>
      <c r="G44" s="17">
        <f>($E$5-G36)/5</f>
        <v>2</v>
      </c>
      <c r="H44" s="16" t="s">
        <v>9</v>
      </c>
      <c r="I44" s="17">
        <f>($E$5-I36)/5</f>
        <v>3</v>
      </c>
      <c r="J44" s="16" t="s">
        <v>9</v>
      </c>
      <c r="K44" s="17">
        <f>($E$5-K36)/5</f>
        <v>4</v>
      </c>
      <c r="L44" s="16" t="s">
        <v>9</v>
      </c>
      <c r="M44" s="3"/>
      <c r="N44" s="3"/>
      <c r="O44" s="3"/>
      <c r="P44" s="3"/>
      <c r="Q44" s="3"/>
      <c r="R44" s="3"/>
      <c r="S44" s="3"/>
      <c r="T44" s="15">
        <v>43831</v>
      </c>
      <c r="U44" s="16">
        <f>C51</f>
        <v>0</v>
      </c>
      <c r="V44" s="3"/>
      <c r="W44" s="3"/>
    </row>
    <row r="45" spans="1:23" x14ac:dyDescent="0.2">
      <c r="A45" s="3"/>
      <c r="B45" s="18" t="s">
        <v>23</v>
      </c>
      <c r="C45" s="19">
        <v>0</v>
      </c>
      <c r="D45" s="20" t="s">
        <v>9</v>
      </c>
      <c r="E45" s="19">
        <f>ROUND(E44,0)</f>
        <v>1</v>
      </c>
      <c r="F45" s="20" t="s">
        <v>9</v>
      </c>
      <c r="G45" s="19">
        <f t="shared" ref="G45:K45" si="6">ROUND(G44,0)</f>
        <v>2</v>
      </c>
      <c r="H45" s="20" t="s">
        <v>9</v>
      </c>
      <c r="I45" s="19">
        <f t="shared" si="6"/>
        <v>3</v>
      </c>
      <c r="J45" s="20" t="s">
        <v>9</v>
      </c>
      <c r="K45" s="19">
        <f t="shared" si="6"/>
        <v>4</v>
      </c>
      <c r="L45" s="20" t="s">
        <v>9</v>
      </c>
      <c r="M45" s="3"/>
      <c r="N45" s="3"/>
      <c r="O45" s="3"/>
      <c r="P45" s="3"/>
      <c r="Q45" s="3"/>
      <c r="R45" s="3"/>
      <c r="S45" s="3"/>
      <c r="T45" s="15">
        <v>44378</v>
      </c>
      <c r="U45" s="16">
        <f>E51</f>
        <v>0</v>
      </c>
      <c r="V45" s="3"/>
      <c r="W45" s="3"/>
    </row>
    <row r="46" spans="1:23" x14ac:dyDescent="0.2">
      <c r="A46" s="3"/>
      <c r="B46" s="3" t="s">
        <v>2</v>
      </c>
      <c r="C46" s="17">
        <f t="shared" ref="C46:D46" si="7">C39</f>
        <v>0</v>
      </c>
      <c r="D46" s="3" t="str">
        <f t="shared" si="7"/>
        <v>%</v>
      </c>
      <c r="E46" s="17">
        <f>E39</f>
        <v>50</v>
      </c>
      <c r="F46" s="3" t="s">
        <v>9</v>
      </c>
      <c r="G46" s="17">
        <f>G39</f>
        <v>60</v>
      </c>
      <c r="H46" s="3" t="s">
        <v>9</v>
      </c>
      <c r="I46" s="17">
        <f>I39</f>
        <v>70</v>
      </c>
      <c r="J46" s="3" t="s">
        <v>9</v>
      </c>
      <c r="K46" s="17">
        <f>K39</f>
        <v>80</v>
      </c>
      <c r="L46" s="3" t="s">
        <v>9</v>
      </c>
      <c r="M46" s="3"/>
      <c r="N46" s="3"/>
      <c r="O46" s="3"/>
      <c r="P46" s="3"/>
      <c r="Q46" s="3"/>
      <c r="R46" s="3"/>
      <c r="S46" s="3"/>
      <c r="T46" s="15">
        <v>44562</v>
      </c>
      <c r="U46" s="16">
        <f>G51</f>
        <v>150</v>
      </c>
      <c r="V46" s="3"/>
      <c r="W46" s="3"/>
    </row>
    <row r="47" spans="1:23" x14ac:dyDescent="0.2">
      <c r="A47" s="3"/>
      <c r="B47" s="3"/>
      <c r="C47" s="3"/>
      <c r="D47" s="3"/>
      <c r="E47" s="3"/>
      <c r="F47" s="3"/>
      <c r="G47" s="3"/>
      <c r="H47" s="3"/>
      <c r="I47" s="3"/>
      <c r="J47" s="3"/>
      <c r="K47" s="3"/>
      <c r="L47" s="3"/>
      <c r="M47" s="3"/>
      <c r="N47" s="3"/>
      <c r="O47" s="3"/>
      <c r="P47" s="3"/>
      <c r="Q47" s="3"/>
      <c r="R47" s="3"/>
      <c r="S47" s="3"/>
      <c r="T47" s="15">
        <v>44927</v>
      </c>
      <c r="U47" s="16">
        <f>I51</f>
        <v>400</v>
      </c>
      <c r="V47" s="3"/>
      <c r="W47" s="3"/>
    </row>
    <row r="48" spans="1:23" x14ac:dyDescent="0.2">
      <c r="A48" s="3"/>
      <c r="B48" s="3" t="s">
        <v>13</v>
      </c>
      <c r="C48" s="16">
        <f>IF(C45&lt;C46,(C45/100)*$E$4,(C46/100)*$E$4)</f>
        <v>0</v>
      </c>
      <c r="D48" s="3" t="s">
        <v>8</v>
      </c>
      <c r="E48" s="16">
        <f t="shared" ref="E48:K48" si="8">IF(E45&lt;E46,(E45/100)*$E$4,(E46/100)*$E$4)</f>
        <v>250</v>
      </c>
      <c r="F48" s="3" t="s">
        <v>8</v>
      </c>
      <c r="G48" s="16">
        <f t="shared" si="8"/>
        <v>500</v>
      </c>
      <c r="H48" s="3" t="s">
        <v>8</v>
      </c>
      <c r="I48" s="16">
        <f t="shared" si="8"/>
        <v>750</v>
      </c>
      <c r="J48" s="3" t="s">
        <v>8</v>
      </c>
      <c r="K48" s="16">
        <f t="shared" si="8"/>
        <v>1000</v>
      </c>
      <c r="L48" s="3" t="s">
        <v>8</v>
      </c>
      <c r="M48" s="3"/>
      <c r="N48" s="3"/>
      <c r="O48" s="3"/>
      <c r="P48" s="3"/>
      <c r="Q48" s="3"/>
      <c r="R48" s="3"/>
      <c r="S48" s="3"/>
      <c r="T48" s="15">
        <v>45292</v>
      </c>
      <c r="U48" s="16">
        <f>K51</f>
        <v>650</v>
      </c>
      <c r="V48" s="3"/>
      <c r="W48" s="3"/>
    </row>
    <row r="49" spans="1:23" x14ac:dyDescent="0.2">
      <c r="A49" s="3"/>
      <c r="B49" s="3" t="s">
        <v>10</v>
      </c>
      <c r="C49" s="3">
        <f t="shared" ref="C49" si="9">IF($E$5&gt;C37,($E$5-C37)*C38,0)</f>
        <v>0</v>
      </c>
      <c r="D49" s="3" t="s">
        <v>8</v>
      </c>
      <c r="E49" s="3">
        <f>IF($E$5&gt;E37,($E$5-E37)*E38,0)</f>
        <v>0</v>
      </c>
      <c r="F49" s="3" t="s">
        <v>8</v>
      </c>
      <c r="G49" s="3">
        <f>IF($E$5&gt;G37,($E$5-G37)*G38,0)</f>
        <v>0</v>
      </c>
      <c r="H49" s="3" t="s">
        <v>8</v>
      </c>
      <c r="I49" s="3">
        <f>IF($E$5&gt;I37,($E$5-I37)*I38,0)</f>
        <v>0</v>
      </c>
      <c r="J49" s="3" t="s">
        <v>8</v>
      </c>
      <c r="K49" s="3">
        <f>IF($E$5&gt;K37,($E$5-K37)*K38,0)</f>
        <v>0</v>
      </c>
      <c r="L49" s="3" t="s">
        <v>8</v>
      </c>
      <c r="M49" s="3"/>
      <c r="N49" s="3"/>
      <c r="O49" s="3"/>
      <c r="P49" s="3"/>
      <c r="Q49" s="3"/>
      <c r="R49" s="3"/>
      <c r="S49" s="3"/>
      <c r="T49" s="3"/>
      <c r="U49" s="3"/>
      <c r="V49" s="3"/>
      <c r="W49" s="3"/>
    </row>
    <row r="50" spans="1:23" x14ac:dyDescent="0.2">
      <c r="A50" s="3"/>
      <c r="B50" s="3" t="s">
        <v>11</v>
      </c>
      <c r="C50" s="3">
        <f t="shared" ref="C50:D50" si="10">C40</f>
        <v>0</v>
      </c>
      <c r="D50" s="3" t="str">
        <f t="shared" si="10"/>
        <v>EUR</v>
      </c>
      <c r="E50" s="3">
        <f>E40</f>
        <v>350</v>
      </c>
      <c r="F50" s="3" t="str">
        <f t="shared" ref="F50:L50" si="11">F40</f>
        <v>EUR</v>
      </c>
      <c r="G50" s="3">
        <f t="shared" si="11"/>
        <v>350</v>
      </c>
      <c r="H50" s="3" t="str">
        <f t="shared" si="11"/>
        <v>EUR</v>
      </c>
      <c r="I50" s="3">
        <f t="shared" si="11"/>
        <v>350</v>
      </c>
      <c r="J50" s="3" t="str">
        <f t="shared" si="11"/>
        <v>EUR</v>
      </c>
      <c r="K50" s="3">
        <f t="shared" si="11"/>
        <v>350</v>
      </c>
      <c r="L50" s="3" t="str">
        <f t="shared" si="11"/>
        <v>EUR</v>
      </c>
      <c r="M50" s="3"/>
      <c r="N50" s="3"/>
      <c r="O50" s="3"/>
      <c r="P50" s="3"/>
      <c r="Q50" s="3"/>
      <c r="R50" s="3"/>
      <c r="S50" s="3"/>
      <c r="T50" s="3"/>
      <c r="U50" s="3"/>
      <c r="V50" s="3"/>
      <c r="W50" s="3"/>
    </row>
    <row r="51" spans="1:23" x14ac:dyDescent="0.2">
      <c r="A51" s="3"/>
      <c r="B51" s="21" t="s">
        <v>12</v>
      </c>
      <c r="C51" s="22">
        <f t="shared" ref="C51" si="12">C48+C49-C50</f>
        <v>0</v>
      </c>
      <c r="D51" s="22" t="s">
        <v>8</v>
      </c>
      <c r="E51" s="22">
        <f>MAX(E48+E49-E50,0)</f>
        <v>0</v>
      </c>
      <c r="F51" s="22" t="s">
        <v>8</v>
      </c>
      <c r="G51" s="22">
        <f>MAX(G48+G49-G50,0)</f>
        <v>150</v>
      </c>
      <c r="H51" s="22" t="s">
        <v>8</v>
      </c>
      <c r="I51" s="22">
        <f>MAX(I48+I49-I50,0)</f>
        <v>400</v>
      </c>
      <c r="J51" s="22" t="s">
        <v>8</v>
      </c>
      <c r="K51" s="22">
        <f>MAX(K48+K49-K50,0)</f>
        <v>650</v>
      </c>
      <c r="L51" s="22" t="s">
        <v>8</v>
      </c>
      <c r="M51" s="3"/>
      <c r="N51" s="3"/>
      <c r="O51" s="3"/>
      <c r="P51" s="3"/>
      <c r="Q51" s="3"/>
      <c r="R51" s="3"/>
      <c r="S51" s="3"/>
      <c r="T51" s="3"/>
      <c r="U51" s="3"/>
      <c r="V51" s="3"/>
      <c r="W51" s="3"/>
    </row>
    <row r="52" spans="1:23" x14ac:dyDescent="0.2">
      <c r="A52" s="3"/>
      <c r="B52" s="9" t="s">
        <v>24</v>
      </c>
      <c r="C52" s="24">
        <f>C51/$E$4</f>
        <v>0</v>
      </c>
      <c r="D52" s="24"/>
      <c r="E52" s="24">
        <f t="shared" ref="E52:K52" si="13">E51/$E$4</f>
        <v>0</v>
      </c>
      <c r="F52" s="24"/>
      <c r="G52" s="24">
        <f t="shared" si="13"/>
        <v>6.0000000000000001E-3</v>
      </c>
      <c r="H52" s="24"/>
      <c r="I52" s="24">
        <f t="shared" si="13"/>
        <v>1.6E-2</v>
      </c>
      <c r="J52" s="24"/>
      <c r="K52" s="24">
        <f t="shared" si="13"/>
        <v>2.5999999999999999E-2</v>
      </c>
      <c r="L52" s="25"/>
      <c r="M52" s="3"/>
      <c r="N52" s="3"/>
      <c r="O52" s="3"/>
      <c r="P52" s="3"/>
      <c r="Q52" s="3"/>
      <c r="R52" s="3"/>
      <c r="S52" s="3"/>
      <c r="T52" s="3"/>
      <c r="U52" s="3"/>
      <c r="V52" s="3"/>
      <c r="W52" s="3"/>
    </row>
    <row r="53" spans="1:23" x14ac:dyDescent="0.2">
      <c r="A53" s="3"/>
      <c r="B53" s="3"/>
      <c r="C53" s="3"/>
      <c r="D53" s="3"/>
      <c r="E53" s="3"/>
      <c r="F53" s="3"/>
      <c r="G53" s="3"/>
      <c r="H53" s="3"/>
      <c r="I53" s="3"/>
      <c r="J53" s="3"/>
      <c r="K53" s="3"/>
      <c r="L53" s="3"/>
      <c r="M53" s="3"/>
      <c r="N53" s="3"/>
      <c r="O53" s="3"/>
      <c r="P53" s="3"/>
      <c r="Q53" s="3"/>
      <c r="R53" s="3"/>
      <c r="S53" s="3"/>
      <c r="T53" s="3"/>
      <c r="U53" s="3"/>
      <c r="V53" s="3"/>
      <c r="W53" s="3"/>
    </row>
    <row r="54" spans="1:23" x14ac:dyDescent="0.2">
      <c r="A54" s="3"/>
      <c r="B54" s="3"/>
      <c r="C54" s="3"/>
      <c r="D54" s="3"/>
      <c r="E54" s="3"/>
      <c r="F54" s="3"/>
      <c r="G54" s="3"/>
      <c r="H54" s="3"/>
      <c r="I54" s="3"/>
      <c r="J54" s="3"/>
      <c r="K54" s="3"/>
      <c r="L54" s="3"/>
      <c r="M54" s="3"/>
      <c r="N54" s="3"/>
      <c r="O54" s="3"/>
      <c r="P54" s="3"/>
      <c r="Q54" s="3"/>
      <c r="R54" s="3"/>
      <c r="S54" s="3"/>
      <c r="T54" s="3"/>
      <c r="U54" s="3"/>
      <c r="V54" s="3"/>
      <c r="W54" s="3"/>
    </row>
    <row r="55" spans="1:23" x14ac:dyDescent="0.2">
      <c r="A55" s="3"/>
      <c r="B55" s="3"/>
      <c r="C55" s="3"/>
      <c r="D55" s="3"/>
      <c r="E55" s="3"/>
      <c r="F55" s="3"/>
      <c r="G55" s="3"/>
      <c r="H55" s="3"/>
      <c r="I55" s="3"/>
      <c r="J55" s="3"/>
      <c r="K55" s="3"/>
      <c r="L55" s="3"/>
      <c r="M55" s="3"/>
      <c r="N55" s="3"/>
      <c r="O55" s="3"/>
      <c r="P55" s="3"/>
      <c r="Q55" s="3"/>
      <c r="R55" s="3"/>
      <c r="S55" s="3"/>
      <c r="T55" s="3"/>
      <c r="U55" s="3"/>
      <c r="V55" s="3"/>
      <c r="W55" s="3"/>
    </row>
    <row r="56" spans="1:23" ht="39.75" customHeight="1" x14ac:dyDescent="0.2">
      <c r="A56" s="3"/>
      <c r="B56" s="26" t="s">
        <v>29</v>
      </c>
      <c r="C56" s="26"/>
      <c r="D56" s="26"/>
      <c r="E56" s="26"/>
      <c r="F56" s="26"/>
      <c r="G56" s="26"/>
      <c r="H56" s="26"/>
      <c r="I56" s="26"/>
      <c r="J56" s="26"/>
      <c r="K56" s="26"/>
      <c r="L56" s="26"/>
      <c r="M56" s="3"/>
      <c r="N56" s="3"/>
      <c r="O56" s="3"/>
      <c r="P56" s="3"/>
      <c r="Q56" s="3"/>
      <c r="R56" s="3"/>
      <c r="S56" s="3"/>
      <c r="T56" s="3"/>
      <c r="U56" s="3"/>
      <c r="V56" s="3"/>
      <c r="W56" s="3"/>
    </row>
    <row r="57" spans="1:23" x14ac:dyDescent="0.2">
      <c r="A57" s="3"/>
      <c r="B57" s="3"/>
      <c r="C57" s="3"/>
      <c r="D57" s="3"/>
      <c r="E57" s="3"/>
      <c r="F57" s="3"/>
      <c r="G57" s="3"/>
      <c r="H57" s="3"/>
      <c r="I57" s="3"/>
      <c r="J57" s="3"/>
      <c r="K57" s="3"/>
      <c r="L57" s="3"/>
      <c r="M57" s="3"/>
      <c r="N57" s="3"/>
      <c r="O57" s="3"/>
      <c r="P57" s="3"/>
      <c r="Q57" s="3"/>
      <c r="R57" s="3"/>
      <c r="S57" s="3"/>
      <c r="T57" s="3"/>
      <c r="U57" s="3"/>
      <c r="V57" s="3"/>
      <c r="W57" s="3"/>
    </row>
    <row r="58" spans="1:23" x14ac:dyDescent="0.2">
      <c r="A58" s="3"/>
      <c r="B58" s="3"/>
      <c r="C58" s="3"/>
      <c r="D58" s="3"/>
      <c r="E58" s="3"/>
      <c r="F58" s="3"/>
      <c r="G58" s="3"/>
      <c r="H58" s="3"/>
      <c r="I58" s="3"/>
      <c r="J58" s="3"/>
      <c r="K58" s="3"/>
      <c r="L58" s="3"/>
      <c r="M58" s="3"/>
      <c r="N58" s="3"/>
      <c r="O58" s="3"/>
      <c r="P58" s="3"/>
      <c r="Q58" s="3"/>
      <c r="R58" s="3"/>
      <c r="S58" s="3"/>
      <c r="T58" s="3"/>
      <c r="U58" s="3"/>
      <c r="V58" s="3"/>
      <c r="W58" s="3"/>
    </row>
  </sheetData>
  <sheetProtection algorithmName="SHA-512" hashValue="4BNzTTqDi5wm+prLVSrghpNTHy8wC6Ap4Ctkplx432cVmKgfF4k+wPDNoyu7xvNme4ho85JFtM65FFXQv5Fe7g==" saltValue="OAMTNoPB5AwyZw6Zta77UQ==" spinCount="100000" sheet="1" objects="1" scenarios="1"/>
  <mergeCells count="14">
    <mergeCell ref="B56:L56"/>
    <mergeCell ref="B3:E3"/>
    <mergeCell ref="C11:D11"/>
    <mergeCell ref="E11:F11"/>
    <mergeCell ref="G11:H11"/>
    <mergeCell ref="I11:J11"/>
    <mergeCell ref="B42:L42"/>
    <mergeCell ref="K11:L11"/>
    <mergeCell ref="B18:L18"/>
    <mergeCell ref="C35:D35"/>
    <mergeCell ref="E35:F35"/>
    <mergeCell ref="G35:H35"/>
    <mergeCell ref="I35:J35"/>
    <mergeCell ref="K35:L3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zoomScale="87" zoomScaleNormal="87" workbookViewId="0">
      <selection activeCell="I38" sqref="I38"/>
    </sheetView>
  </sheetViews>
  <sheetFormatPr baseColWidth="10" defaultRowHeight="12.75" x14ac:dyDescent="0.2"/>
  <cols>
    <col min="1" max="1" width="11.42578125" style="1"/>
    <col min="2" max="2" width="54.140625" style="1" customWidth="1"/>
    <col min="3" max="3" width="12" style="1" customWidth="1"/>
    <col min="4" max="4" width="8.5703125" style="1" bestFit="1" customWidth="1"/>
    <col min="5" max="5" width="9" style="1" customWidth="1"/>
    <col min="6" max="6" width="7.5703125" style="1" customWidth="1"/>
    <col min="7" max="7" width="12.42578125" style="1" customWidth="1"/>
    <col min="8" max="8" width="8.5703125" style="1" bestFit="1" customWidth="1"/>
    <col min="9" max="9" width="11.5703125" style="1" bestFit="1" customWidth="1"/>
    <col min="10" max="10" width="5.85546875" style="1" customWidth="1"/>
    <col min="11" max="11" width="12.28515625" style="1" customWidth="1"/>
    <col min="12" max="12" width="5.140625" style="1" bestFit="1" customWidth="1"/>
    <col min="13" max="19" width="11.42578125" style="1"/>
    <col min="20" max="20" width="21.28515625" style="1" bestFit="1" customWidth="1"/>
    <col min="21" max="16384" width="11.42578125" style="1"/>
  </cols>
  <sheetData>
    <row r="1" spans="1:22" x14ac:dyDescent="0.2">
      <c r="A1" s="3"/>
      <c r="B1" s="3"/>
      <c r="C1" s="3"/>
      <c r="D1" s="3"/>
      <c r="E1" s="3"/>
      <c r="F1" s="3"/>
      <c r="G1" s="3"/>
      <c r="H1" s="3"/>
      <c r="I1" s="3"/>
      <c r="J1" s="3"/>
      <c r="K1" s="3"/>
      <c r="L1" s="3"/>
      <c r="M1" s="3"/>
      <c r="N1" s="3"/>
      <c r="O1" s="3"/>
      <c r="P1" s="3"/>
      <c r="Q1" s="3"/>
      <c r="R1" s="3"/>
      <c r="S1" s="3"/>
      <c r="T1" s="3"/>
      <c r="U1" s="3"/>
      <c r="V1" s="3"/>
    </row>
    <row r="2" spans="1:22" x14ac:dyDescent="0.2">
      <c r="A2" s="3"/>
      <c r="B2" s="3"/>
      <c r="C2" s="3"/>
      <c r="D2" s="3"/>
      <c r="E2" s="3"/>
      <c r="F2" s="3"/>
      <c r="G2" s="3"/>
      <c r="H2" s="3"/>
      <c r="I2" s="3"/>
      <c r="J2" s="3"/>
      <c r="K2" s="3"/>
      <c r="L2" s="3"/>
      <c r="M2" s="3"/>
      <c r="N2" s="3"/>
      <c r="O2" s="3"/>
      <c r="P2" s="3"/>
      <c r="Q2" s="3"/>
      <c r="R2" s="3"/>
      <c r="S2" s="3"/>
      <c r="T2" s="3"/>
      <c r="U2" s="3"/>
      <c r="V2" s="3"/>
    </row>
    <row r="3" spans="1:22" ht="13.5" thickBot="1" x14ac:dyDescent="0.25">
      <c r="A3" s="3"/>
      <c r="B3" s="3"/>
      <c r="C3" s="3"/>
      <c r="D3" s="3"/>
      <c r="E3" s="3"/>
      <c r="F3" s="3"/>
      <c r="G3" s="3"/>
      <c r="H3" s="3"/>
      <c r="I3" s="3"/>
      <c r="J3" s="3"/>
      <c r="K3" s="3"/>
      <c r="L3" s="3"/>
      <c r="M3" s="3"/>
      <c r="N3" s="3"/>
      <c r="O3" s="3"/>
      <c r="P3" s="3"/>
      <c r="Q3" s="3"/>
      <c r="R3" s="3"/>
      <c r="S3" s="3"/>
      <c r="T3" s="3"/>
      <c r="U3" s="3"/>
      <c r="V3" s="3"/>
    </row>
    <row r="4" spans="1:22" ht="15" customHeight="1" thickBot="1" x14ac:dyDescent="0.25">
      <c r="A4" s="3"/>
      <c r="B4" s="27" t="s">
        <v>21</v>
      </c>
      <c r="C4" s="28"/>
      <c r="D4" s="28"/>
      <c r="E4" s="29"/>
      <c r="F4" s="3"/>
      <c r="G4" s="3"/>
      <c r="H4" s="3"/>
      <c r="I4" s="3"/>
      <c r="J4" s="3"/>
      <c r="K4" s="3"/>
      <c r="L4" s="3"/>
      <c r="M4" s="3"/>
      <c r="N4" s="3"/>
      <c r="O4" s="3"/>
      <c r="P4" s="3"/>
      <c r="Q4" s="3"/>
      <c r="R4" s="3"/>
      <c r="S4" s="3"/>
      <c r="T4" s="3"/>
      <c r="U4" s="3"/>
      <c r="V4" s="3"/>
    </row>
    <row r="5" spans="1:22" ht="15.75" x14ac:dyDescent="0.25">
      <c r="A5" s="3"/>
      <c r="B5" s="4" t="s">
        <v>28</v>
      </c>
      <c r="C5" s="5"/>
      <c r="D5" s="5"/>
      <c r="E5" s="37">
        <v>14000</v>
      </c>
      <c r="F5" s="3"/>
      <c r="G5" s="3"/>
      <c r="H5" s="3"/>
      <c r="I5" s="3"/>
      <c r="J5" s="3"/>
      <c r="K5" s="3"/>
      <c r="L5" s="3"/>
      <c r="M5" s="3"/>
      <c r="N5" s="3"/>
      <c r="O5" s="3"/>
      <c r="P5" s="3"/>
      <c r="Q5" s="3"/>
      <c r="R5" s="3"/>
      <c r="S5" s="3"/>
      <c r="T5" s="3"/>
      <c r="U5" s="3"/>
      <c r="V5" s="3"/>
    </row>
    <row r="6" spans="1:22" ht="16.5" thickBot="1" x14ac:dyDescent="0.3">
      <c r="A6" s="3"/>
      <c r="B6" s="6" t="s">
        <v>0</v>
      </c>
      <c r="C6" s="7"/>
      <c r="D6" s="7"/>
      <c r="E6" s="38">
        <v>135</v>
      </c>
      <c r="F6" s="3"/>
      <c r="G6" s="3"/>
      <c r="H6" s="3"/>
      <c r="I6" s="3"/>
      <c r="J6" s="3"/>
      <c r="K6" s="3"/>
      <c r="L6" s="3"/>
      <c r="M6" s="3"/>
      <c r="N6" s="3"/>
      <c r="O6" s="3"/>
      <c r="P6" s="3"/>
      <c r="Q6" s="3"/>
      <c r="R6" s="3"/>
      <c r="S6" s="3"/>
      <c r="T6" s="3"/>
      <c r="U6" s="3"/>
      <c r="V6" s="3"/>
    </row>
    <row r="7" spans="1:22" x14ac:dyDescent="0.2">
      <c r="A7" s="3"/>
      <c r="B7" s="8"/>
      <c r="C7" s="8"/>
      <c r="D7" s="8"/>
      <c r="E7" s="8"/>
      <c r="F7" s="3"/>
      <c r="G7" s="3"/>
      <c r="H7" s="3"/>
      <c r="I7" s="3"/>
      <c r="J7" s="3"/>
      <c r="K7" s="3"/>
      <c r="L7" s="3"/>
      <c r="M7" s="3"/>
      <c r="N7" s="3"/>
      <c r="O7" s="3"/>
      <c r="P7" s="3"/>
      <c r="Q7" s="3"/>
      <c r="R7" s="3"/>
      <c r="S7" s="3"/>
      <c r="T7" s="3"/>
      <c r="U7" s="3"/>
      <c r="V7" s="3"/>
    </row>
    <row r="8" spans="1:22" x14ac:dyDescent="0.2">
      <c r="A8" s="3"/>
      <c r="B8" s="3"/>
      <c r="C8" s="3"/>
      <c r="D8" s="3"/>
      <c r="E8" s="3"/>
      <c r="F8" s="3"/>
      <c r="G8" s="3"/>
      <c r="H8" s="3"/>
      <c r="I8" s="3"/>
      <c r="J8" s="3"/>
      <c r="K8" s="3"/>
      <c r="L8" s="3"/>
      <c r="M8" s="3"/>
      <c r="N8" s="3"/>
      <c r="O8" s="3"/>
      <c r="P8" s="3"/>
      <c r="Q8" s="3"/>
      <c r="R8" s="3"/>
      <c r="S8" s="3"/>
      <c r="T8" s="3"/>
      <c r="U8" s="3"/>
      <c r="V8" s="3"/>
    </row>
    <row r="9" spans="1:22" x14ac:dyDescent="0.2">
      <c r="A9" s="3"/>
      <c r="B9" s="9" t="s">
        <v>27</v>
      </c>
      <c r="C9" s="3"/>
      <c r="D9" s="3"/>
      <c r="E9" s="3"/>
      <c r="F9" s="3"/>
      <c r="G9" s="3"/>
      <c r="H9" s="3"/>
      <c r="I9" s="3"/>
      <c r="J9" s="3"/>
      <c r="K9" s="3"/>
      <c r="L9" s="3"/>
      <c r="M9" s="3"/>
      <c r="N9" s="3"/>
      <c r="O9" s="3"/>
      <c r="P9" s="3"/>
      <c r="Q9" s="3"/>
      <c r="R9" s="3"/>
      <c r="S9" s="3"/>
      <c r="T9" s="3"/>
      <c r="U9" s="3"/>
      <c r="V9" s="3"/>
    </row>
    <row r="10" spans="1:22" x14ac:dyDescent="0.2">
      <c r="A10" s="3"/>
      <c r="B10" s="9"/>
      <c r="C10" s="3"/>
      <c r="D10" s="3"/>
      <c r="E10" s="3"/>
      <c r="F10" s="3"/>
      <c r="G10" s="3"/>
      <c r="H10" s="3"/>
      <c r="I10" s="3"/>
      <c r="J10" s="3"/>
      <c r="K10" s="3"/>
      <c r="L10" s="3"/>
      <c r="M10" s="3"/>
      <c r="N10" s="3"/>
      <c r="O10" s="3"/>
      <c r="P10" s="3"/>
      <c r="Q10" s="3"/>
      <c r="R10" s="3"/>
      <c r="S10" s="3"/>
      <c r="T10" s="3"/>
      <c r="U10" s="3"/>
      <c r="V10" s="3"/>
    </row>
    <row r="11" spans="1:22" x14ac:dyDescent="0.2">
      <c r="A11" s="3"/>
      <c r="B11" s="9"/>
      <c r="C11" s="3"/>
      <c r="D11" s="3"/>
      <c r="E11" s="3"/>
      <c r="F11" s="3"/>
      <c r="G11" s="3"/>
      <c r="H11" s="3"/>
      <c r="I11" s="3"/>
      <c r="J11" s="3"/>
      <c r="K11" s="3"/>
      <c r="L11" s="3"/>
      <c r="M11" s="3"/>
      <c r="N11" s="3"/>
      <c r="O11" s="3"/>
      <c r="P11" s="3"/>
      <c r="Q11" s="3"/>
      <c r="R11" s="3"/>
      <c r="S11" s="3"/>
      <c r="T11" s="3"/>
      <c r="U11" s="3"/>
      <c r="V11" s="3"/>
    </row>
    <row r="12" spans="1:22" ht="13.5" thickBot="1" x14ac:dyDescent="0.25">
      <c r="A12" s="3"/>
      <c r="B12" s="3"/>
      <c r="C12" s="30" t="s">
        <v>14</v>
      </c>
      <c r="D12" s="31"/>
      <c r="E12" s="32" t="s">
        <v>16</v>
      </c>
      <c r="F12" s="33"/>
      <c r="G12" s="32" t="s">
        <v>15</v>
      </c>
      <c r="H12" s="33"/>
      <c r="I12" s="32" t="s">
        <v>17</v>
      </c>
      <c r="J12" s="33"/>
      <c r="K12" s="32" t="s">
        <v>18</v>
      </c>
      <c r="L12" s="33"/>
      <c r="M12" s="3"/>
      <c r="N12" s="3"/>
      <c r="O12" s="3"/>
      <c r="P12" s="3"/>
      <c r="Q12" s="3"/>
      <c r="R12" s="3"/>
      <c r="S12" s="3"/>
      <c r="T12" s="3"/>
      <c r="U12" s="3"/>
      <c r="V12" s="3"/>
    </row>
    <row r="13" spans="1:22" x14ac:dyDescent="0.2">
      <c r="A13" s="3"/>
      <c r="B13" s="3" t="s">
        <v>6</v>
      </c>
      <c r="C13" s="10">
        <v>55</v>
      </c>
      <c r="D13" s="11" t="s">
        <v>7</v>
      </c>
      <c r="E13" s="10">
        <v>55</v>
      </c>
      <c r="F13" s="11" t="s">
        <v>7</v>
      </c>
      <c r="G13" s="10">
        <v>55</v>
      </c>
      <c r="H13" s="11" t="s">
        <v>7</v>
      </c>
      <c r="I13" s="10">
        <v>55</v>
      </c>
      <c r="J13" s="11" t="s">
        <v>7</v>
      </c>
      <c r="K13" s="10">
        <v>55</v>
      </c>
      <c r="L13" s="11" t="s">
        <v>7</v>
      </c>
      <c r="M13" s="3"/>
      <c r="N13" s="3"/>
      <c r="O13" s="3"/>
      <c r="P13" s="3"/>
      <c r="Q13" s="3"/>
      <c r="R13" s="3"/>
      <c r="S13" s="3"/>
      <c r="T13" s="3"/>
      <c r="U13" s="3"/>
      <c r="V13" s="3"/>
    </row>
    <row r="14" spans="1:22" x14ac:dyDescent="0.2">
      <c r="A14" s="3"/>
      <c r="B14" s="3" t="s">
        <v>3</v>
      </c>
      <c r="C14" s="10">
        <v>150</v>
      </c>
      <c r="D14" s="11" t="s">
        <v>7</v>
      </c>
      <c r="E14" s="10">
        <v>150</v>
      </c>
      <c r="F14" s="11" t="s">
        <v>7</v>
      </c>
      <c r="G14" s="10">
        <v>150</v>
      </c>
      <c r="H14" s="11" t="s">
        <v>7</v>
      </c>
      <c r="I14" s="10">
        <v>150</v>
      </c>
      <c r="J14" s="11" t="s">
        <v>7</v>
      </c>
      <c r="K14" s="10">
        <v>150</v>
      </c>
      <c r="L14" s="11" t="s">
        <v>7</v>
      </c>
      <c r="M14" s="3"/>
      <c r="N14" s="3"/>
      <c r="O14" s="3"/>
      <c r="P14" s="3"/>
      <c r="Q14" s="3"/>
      <c r="R14" s="3"/>
      <c r="S14" s="3"/>
      <c r="T14" s="3"/>
      <c r="U14" s="3"/>
      <c r="V14" s="3"/>
    </row>
    <row r="15" spans="1:22" x14ac:dyDescent="0.2">
      <c r="A15" s="3"/>
      <c r="B15" s="3" t="s">
        <v>4</v>
      </c>
      <c r="C15" s="10">
        <v>20</v>
      </c>
      <c r="D15" s="11" t="s">
        <v>8</v>
      </c>
      <c r="E15" s="10">
        <v>20</v>
      </c>
      <c r="F15" s="11" t="s">
        <v>8</v>
      </c>
      <c r="G15" s="10">
        <v>20</v>
      </c>
      <c r="H15" s="11" t="s">
        <v>8</v>
      </c>
      <c r="I15" s="10">
        <v>20</v>
      </c>
      <c r="J15" s="11" t="s">
        <v>8</v>
      </c>
      <c r="K15" s="10">
        <v>20</v>
      </c>
      <c r="L15" s="11" t="s">
        <v>8</v>
      </c>
      <c r="M15" s="3"/>
      <c r="N15" s="3"/>
      <c r="O15" s="3"/>
      <c r="P15" s="3"/>
      <c r="Q15" s="3"/>
      <c r="R15" s="3"/>
      <c r="S15" s="3"/>
      <c r="T15" s="3"/>
      <c r="U15" s="3"/>
      <c r="V15" s="3"/>
    </row>
    <row r="16" spans="1:22" x14ac:dyDescent="0.2">
      <c r="A16" s="3"/>
      <c r="B16" s="3" t="s">
        <v>2</v>
      </c>
      <c r="C16" s="10">
        <v>20</v>
      </c>
      <c r="D16" s="11" t="s">
        <v>9</v>
      </c>
      <c r="E16" s="10">
        <v>30</v>
      </c>
      <c r="F16" s="11" t="s">
        <v>9</v>
      </c>
      <c r="G16" s="10">
        <v>30</v>
      </c>
      <c r="H16" s="11" t="s">
        <v>9</v>
      </c>
      <c r="I16" s="10">
        <v>30</v>
      </c>
      <c r="J16" s="11" t="s">
        <v>9</v>
      </c>
      <c r="K16" s="10">
        <v>30</v>
      </c>
      <c r="L16" s="11" t="s">
        <v>9</v>
      </c>
      <c r="M16" s="3"/>
      <c r="N16" s="3"/>
      <c r="O16" s="3"/>
      <c r="P16" s="3"/>
      <c r="Q16" s="3"/>
      <c r="R16" s="3"/>
      <c r="S16" s="3"/>
      <c r="T16" s="3"/>
      <c r="U16" s="3"/>
      <c r="V16" s="3"/>
    </row>
    <row r="17" spans="1:22" x14ac:dyDescent="0.2">
      <c r="A17" s="3"/>
      <c r="B17" s="3" t="s">
        <v>5</v>
      </c>
      <c r="C17" s="13">
        <v>0</v>
      </c>
      <c r="D17" s="14" t="s">
        <v>8</v>
      </c>
      <c r="E17" s="13">
        <v>0</v>
      </c>
      <c r="F17" s="14" t="s">
        <v>8</v>
      </c>
      <c r="G17" s="13">
        <v>0</v>
      </c>
      <c r="H17" s="14" t="s">
        <v>8</v>
      </c>
      <c r="I17" s="13">
        <v>0</v>
      </c>
      <c r="J17" s="14" t="s">
        <v>8</v>
      </c>
      <c r="K17" s="13">
        <v>0</v>
      </c>
      <c r="L17" s="14" t="s">
        <v>8</v>
      </c>
      <c r="M17" s="3"/>
      <c r="N17" s="3"/>
      <c r="O17" s="3"/>
      <c r="P17" s="3"/>
      <c r="Q17" s="3"/>
      <c r="R17" s="3"/>
      <c r="S17" s="3"/>
      <c r="T17" s="3"/>
      <c r="U17" s="3"/>
      <c r="V17" s="3"/>
    </row>
    <row r="18" spans="1:22" x14ac:dyDescent="0.2">
      <c r="A18" s="3"/>
      <c r="B18" s="3"/>
      <c r="C18" s="3"/>
      <c r="D18" s="3"/>
      <c r="E18" s="3"/>
      <c r="F18" s="3"/>
      <c r="G18" s="3"/>
      <c r="H18" s="3"/>
      <c r="I18" s="3"/>
      <c r="J18" s="3"/>
      <c r="K18" s="3"/>
      <c r="L18" s="3"/>
      <c r="M18" s="3"/>
      <c r="N18" s="3"/>
      <c r="O18" s="3"/>
      <c r="P18" s="3"/>
      <c r="Q18" s="3"/>
      <c r="R18" s="3"/>
      <c r="S18" s="3"/>
      <c r="T18" s="3"/>
      <c r="U18" s="3"/>
      <c r="V18" s="3"/>
    </row>
    <row r="19" spans="1:22" ht="33" customHeight="1" x14ac:dyDescent="0.2">
      <c r="A19" s="3"/>
      <c r="B19" s="34" t="s">
        <v>22</v>
      </c>
      <c r="C19" s="35"/>
      <c r="D19" s="35"/>
      <c r="E19" s="35"/>
      <c r="F19" s="35"/>
      <c r="G19" s="35"/>
      <c r="H19" s="35"/>
      <c r="I19" s="35"/>
      <c r="J19" s="35"/>
      <c r="K19" s="35"/>
      <c r="L19" s="36"/>
      <c r="M19" s="3"/>
      <c r="N19" s="3"/>
      <c r="O19" s="3"/>
      <c r="P19" s="3"/>
      <c r="Q19" s="3"/>
      <c r="R19" s="3"/>
      <c r="S19" s="3"/>
      <c r="T19" s="15">
        <v>43831</v>
      </c>
      <c r="U19" s="16">
        <f>C28</f>
        <v>2800</v>
      </c>
      <c r="V19" s="3"/>
    </row>
    <row r="20" spans="1:22" x14ac:dyDescent="0.2">
      <c r="A20" s="3"/>
      <c r="B20" s="3"/>
      <c r="C20" s="3"/>
      <c r="D20" s="3"/>
      <c r="E20" s="3"/>
      <c r="F20" s="3"/>
      <c r="G20" s="3"/>
      <c r="H20" s="3"/>
      <c r="I20" s="3"/>
      <c r="J20" s="3"/>
      <c r="K20" s="3"/>
      <c r="L20" s="3"/>
      <c r="M20" s="3"/>
      <c r="N20" s="3"/>
      <c r="O20" s="3"/>
      <c r="P20" s="3"/>
      <c r="Q20" s="3"/>
      <c r="R20" s="3"/>
      <c r="S20" s="3"/>
      <c r="T20" s="15">
        <v>44378</v>
      </c>
      <c r="U20" s="16">
        <f>E28</f>
        <v>2800</v>
      </c>
      <c r="V20" s="3"/>
    </row>
    <row r="21" spans="1:22" x14ac:dyDescent="0.2">
      <c r="A21" s="3"/>
      <c r="B21" s="3" t="s">
        <v>1</v>
      </c>
      <c r="C21" s="17">
        <f>($E$6-C13)/4</f>
        <v>20</v>
      </c>
      <c r="D21" s="17" t="s">
        <v>9</v>
      </c>
      <c r="E21" s="17">
        <f>($E$6-E13)/4</f>
        <v>20</v>
      </c>
      <c r="F21" s="17" t="s">
        <v>9</v>
      </c>
      <c r="G21" s="17">
        <f>($E$6-G13)/4</f>
        <v>20</v>
      </c>
      <c r="H21" s="17" t="s">
        <v>9</v>
      </c>
      <c r="I21" s="17">
        <f>($E$6-I13)/4</f>
        <v>20</v>
      </c>
      <c r="J21" s="17" t="s">
        <v>9</v>
      </c>
      <c r="K21" s="17">
        <f>($E$6-K13)/4</f>
        <v>20</v>
      </c>
      <c r="L21" s="17" t="s">
        <v>9</v>
      </c>
      <c r="M21" s="3"/>
      <c r="N21" s="3"/>
      <c r="O21" s="3"/>
      <c r="P21" s="3"/>
      <c r="Q21" s="3"/>
      <c r="R21" s="3"/>
      <c r="S21" s="3"/>
      <c r="T21" s="15">
        <v>44562</v>
      </c>
      <c r="U21" s="16">
        <f>G28</f>
        <v>2800</v>
      </c>
      <c r="V21" s="3"/>
    </row>
    <row r="22" spans="1:22" x14ac:dyDescent="0.2">
      <c r="A22" s="3"/>
      <c r="B22" s="18" t="s">
        <v>23</v>
      </c>
      <c r="C22" s="19">
        <f>ROUND(C21,0)</f>
        <v>20</v>
      </c>
      <c r="D22" s="19" t="s">
        <v>9</v>
      </c>
      <c r="E22" s="19">
        <f t="shared" ref="E22:K22" si="0">ROUND(E21,0)</f>
        <v>20</v>
      </c>
      <c r="F22" s="19" t="s">
        <v>9</v>
      </c>
      <c r="G22" s="19">
        <f t="shared" si="0"/>
        <v>20</v>
      </c>
      <c r="H22" s="19" t="s">
        <v>9</v>
      </c>
      <c r="I22" s="19">
        <f t="shared" si="0"/>
        <v>20</v>
      </c>
      <c r="J22" s="19" t="s">
        <v>9</v>
      </c>
      <c r="K22" s="19">
        <f t="shared" si="0"/>
        <v>20</v>
      </c>
      <c r="L22" s="19" t="s">
        <v>9</v>
      </c>
      <c r="M22" s="3"/>
      <c r="N22" s="3"/>
      <c r="O22" s="3"/>
      <c r="P22" s="3"/>
      <c r="Q22" s="3"/>
      <c r="R22" s="3"/>
      <c r="S22" s="3"/>
      <c r="T22" s="15">
        <v>44927</v>
      </c>
      <c r="U22" s="16">
        <f>I28</f>
        <v>2800</v>
      </c>
      <c r="V22" s="3"/>
    </row>
    <row r="23" spans="1:22" x14ac:dyDescent="0.2">
      <c r="A23" s="3"/>
      <c r="B23" s="3" t="s">
        <v>2</v>
      </c>
      <c r="C23" s="3">
        <f>C16</f>
        <v>20</v>
      </c>
      <c r="D23" s="3" t="str">
        <f>D16</f>
        <v>%</v>
      </c>
      <c r="E23" s="3">
        <f>E16</f>
        <v>30</v>
      </c>
      <c r="F23" s="3" t="s">
        <v>9</v>
      </c>
      <c r="G23" s="3">
        <f>G16</f>
        <v>30</v>
      </c>
      <c r="H23" s="3" t="s">
        <v>9</v>
      </c>
      <c r="I23" s="3">
        <f>I16</f>
        <v>30</v>
      </c>
      <c r="J23" s="3" t="s">
        <v>9</v>
      </c>
      <c r="K23" s="3">
        <f>K16</f>
        <v>30</v>
      </c>
      <c r="L23" s="3" t="s">
        <v>9</v>
      </c>
      <c r="M23" s="3"/>
      <c r="N23" s="3"/>
      <c r="O23" s="3"/>
      <c r="P23" s="3"/>
      <c r="Q23" s="3"/>
      <c r="R23" s="3"/>
      <c r="S23" s="3"/>
      <c r="T23" s="15">
        <v>45292</v>
      </c>
      <c r="U23" s="16">
        <f>K28</f>
        <v>2800</v>
      </c>
      <c r="V23" s="3"/>
    </row>
    <row r="24" spans="1:22" x14ac:dyDescent="0.2">
      <c r="A24" s="3"/>
      <c r="B24" s="3"/>
      <c r="C24" s="3"/>
      <c r="D24" s="3"/>
      <c r="E24" s="3"/>
      <c r="F24" s="3"/>
      <c r="G24" s="3"/>
      <c r="H24" s="3"/>
      <c r="I24" s="3"/>
      <c r="J24" s="3"/>
      <c r="K24" s="3"/>
      <c r="L24" s="3"/>
      <c r="M24" s="3"/>
      <c r="N24" s="3"/>
      <c r="O24" s="3"/>
      <c r="P24" s="3"/>
      <c r="Q24" s="3"/>
      <c r="R24" s="3"/>
      <c r="S24" s="3"/>
      <c r="T24" s="3"/>
      <c r="U24" s="3"/>
      <c r="V24" s="3"/>
    </row>
    <row r="25" spans="1:22" x14ac:dyDescent="0.2">
      <c r="A25" s="3"/>
      <c r="B25" s="3" t="s">
        <v>13</v>
      </c>
      <c r="C25" s="16">
        <f>IF(C22&lt;C23,(C22/100)*$E$5,(C23/100)*$E$5)</f>
        <v>2800</v>
      </c>
      <c r="D25" s="3" t="s">
        <v>8</v>
      </c>
      <c r="E25" s="16">
        <f>IF(E22&lt;E23,(E22/100)*$E$5,(E23/100)*$E$5)</f>
        <v>2800</v>
      </c>
      <c r="F25" s="3" t="s">
        <v>8</v>
      </c>
      <c r="G25" s="16">
        <f t="shared" ref="G25:K25" si="1">IF(G22&lt;G23,(G22/100)*$E$5,(G23/100)*$E$5)</f>
        <v>2800</v>
      </c>
      <c r="H25" s="3" t="s">
        <v>8</v>
      </c>
      <c r="I25" s="16">
        <f t="shared" si="1"/>
        <v>2800</v>
      </c>
      <c r="J25" s="3" t="s">
        <v>8</v>
      </c>
      <c r="K25" s="16">
        <f t="shared" si="1"/>
        <v>2800</v>
      </c>
      <c r="L25" s="3" t="s">
        <v>8</v>
      </c>
      <c r="M25" s="3"/>
      <c r="N25" s="3"/>
      <c r="O25" s="3"/>
      <c r="P25" s="3"/>
      <c r="Q25" s="3"/>
      <c r="R25" s="3"/>
      <c r="S25" s="3"/>
      <c r="T25" s="3"/>
      <c r="U25" s="3"/>
      <c r="V25" s="3"/>
    </row>
    <row r="26" spans="1:22" x14ac:dyDescent="0.2">
      <c r="A26" s="3"/>
      <c r="B26" s="3" t="s">
        <v>10</v>
      </c>
      <c r="C26" s="3">
        <f>IF($E$6&gt;C14,($E$6-C14)*C15,0)</f>
        <v>0</v>
      </c>
      <c r="D26" s="3" t="s">
        <v>8</v>
      </c>
      <c r="E26" s="3">
        <f>IF($E$6&gt;E14,($E$6-E14)*E15,0)</f>
        <v>0</v>
      </c>
      <c r="F26" s="3" t="s">
        <v>8</v>
      </c>
      <c r="G26" s="3">
        <f>IF($E$6&gt;G14,($E$6-G14)*G15,0)</f>
        <v>0</v>
      </c>
      <c r="H26" s="3" t="s">
        <v>8</v>
      </c>
      <c r="I26" s="3">
        <f>IF($E$6&gt;I14,($E$6-I14)*I15,0)</f>
        <v>0</v>
      </c>
      <c r="J26" s="3" t="s">
        <v>8</v>
      </c>
      <c r="K26" s="3">
        <f>IF($E$6&gt;K14,($E$6-K14)*K15,0)</f>
        <v>0</v>
      </c>
      <c r="L26" s="3" t="s">
        <v>8</v>
      </c>
      <c r="M26" s="3"/>
      <c r="N26" s="3"/>
      <c r="O26" s="3"/>
      <c r="P26" s="3"/>
      <c r="Q26" s="3"/>
      <c r="R26" s="3"/>
      <c r="S26" s="3"/>
      <c r="T26" s="3"/>
      <c r="U26" s="3"/>
      <c r="V26" s="3"/>
    </row>
    <row r="27" spans="1:22" x14ac:dyDescent="0.2">
      <c r="A27" s="3"/>
      <c r="B27" s="3" t="s">
        <v>11</v>
      </c>
      <c r="C27" s="3">
        <f t="shared" ref="C27:L27" si="2">C17</f>
        <v>0</v>
      </c>
      <c r="D27" s="3" t="str">
        <f t="shared" si="2"/>
        <v>EUR</v>
      </c>
      <c r="E27" s="3">
        <f t="shared" si="2"/>
        <v>0</v>
      </c>
      <c r="F27" s="3" t="str">
        <f t="shared" si="2"/>
        <v>EUR</v>
      </c>
      <c r="G27" s="3">
        <f t="shared" si="2"/>
        <v>0</v>
      </c>
      <c r="H27" s="3" t="str">
        <f t="shared" si="2"/>
        <v>EUR</v>
      </c>
      <c r="I27" s="3">
        <f t="shared" si="2"/>
        <v>0</v>
      </c>
      <c r="J27" s="3" t="str">
        <f t="shared" si="2"/>
        <v>EUR</v>
      </c>
      <c r="K27" s="3">
        <f t="shared" si="2"/>
        <v>0</v>
      </c>
      <c r="L27" s="3" t="str">
        <f t="shared" si="2"/>
        <v>EUR</v>
      </c>
      <c r="M27" s="3"/>
      <c r="N27" s="3"/>
      <c r="O27" s="3"/>
      <c r="P27" s="3"/>
      <c r="Q27" s="3"/>
      <c r="R27" s="3"/>
      <c r="S27" s="3"/>
      <c r="T27" s="3"/>
      <c r="U27" s="3"/>
      <c r="V27" s="3"/>
    </row>
    <row r="28" spans="1:22" x14ac:dyDescent="0.2">
      <c r="A28" s="3"/>
      <c r="B28" s="21" t="s">
        <v>12</v>
      </c>
      <c r="C28" s="22">
        <f>MAX(C25+C26-C27,0)</f>
        <v>2800</v>
      </c>
      <c r="D28" s="22" t="s">
        <v>8</v>
      </c>
      <c r="E28" s="22">
        <f>MAX(E25+E26-E27, 0)</f>
        <v>2800</v>
      </c>
      <c r="F28" s="22" t="s">
        <v>8</v>
      </c>
      <c r="G28" s="22">
        <f>MAX(G25+G26-G27,0)</f>
        <v>2800</v>
      </c>
      <c r="H28" s="22" t="s">
        <v>8</v>
      </c>
      <c r="I28" s="22">
        <f>MAX(I25+I26-I27,0)</f>
        <v>2800</v>
      </c>
      <c r="J28" s="22" t="s">
        <v>8</v>
      </c>
      <c r="K28" s="22">
        <f>MAX(K25+K26-K27,0)</f>
        <v>2800</v>
      </c>
      <c r="L28" s="22" t="s">
        <v>8</v>
      </c>
      <c r="M28" s="3"/>
      <c r="N28" s="3"/>
      <c r="O28" s="3"/>
      <c r="P28" s="3"/>
      <c r="Q28" s="3"/>
      <c r="R28" s="3"/>
      <c r="S28" s="3"/>
      <c r="T28" s="3"/>
      <c r="U28" s="3"/>
      <c r="V28" s="3"/>
    </row>
    <row r="29" spans="1:22" x14ac:dyDescent="0.2">
      <c r="A29" s="3"/>
      <c r="B29" s="3" t="s">
        <v>24</v>
      </c>
      <c r="C29" s="25">
        <f>C28/$E$5</f>
        <v>0.2</v>
      </c>
      <c r="D29" s="25"/>
      <c r="E29" s="25">
        <f t="shared" ref="E29:K29" si="3">E28/$E$5</f>
        <v>0.2</v>
      </c>
      <c r="F29" s="25"/>
      <c r="G29" s="25">
        <f t="shared" si="3"/>
        <v>0.2</v>
      </c>
      <c r="H29" s="25"/>
      <c r="I29" s="25">
        <f t="shared" si="3"/>
        <v>0.2</v>
      </c>
      <c r="J29" s="25"/>
      <c r="K29" s="25">
        <f t="shared" si="3"/>
        <v>0.2</v>
      </c>
      <c r="L29" s="3"/>
      <c r="M29" s="3"/>
      <c r="N29" s="3"/>
      <c r="O29" s="3"/>
      <c r="P29" s="3"/>
      <c r="Q29" s="3"/>
      <c r="R29" s="3"/>
      <c r="S29" s="3"/>
      <c r="T29" s="3"/>
      <c r="U29" s="3"/>
      <c r="V29" s="3"/>
    </row>
    <row r="30" spans="1:22" x14ac:dyDescent="0.2">
      <c r="A30" s="3"/>
      <c r="B30" s="3"/>
      <c r="C30" s="3"/>
      <c r="D30" s="3"/>
      <c r="E30" s="3"/>
      <c r="F30" s="3"/>
      <c r="G30" s="3"/>
      <c r="H30" s="3"/>
      <c r="I30" s="3"/>
      <c r="J30" s="3"/>
      <c r="K30" s="3"/>
      <c r="L30" s="3"/>
      <c r="M30" s="3"/>
      <c r="N30" s="3"/>
      <c r="O30" s="3"/>
      <c r="P30" s="3"/>
      <c r="Q30" s="3"/>
      <c r="R30" s="3"/>
      <c r="S30" s="3"/>
      <c r="T30" s="3"/>
      <c r="U30" s="3"/>
      <c r="V30" s="3"/>
    </row>
    <row r="31" spans="1:22" x14ac:dyDescent="0.2">
      <c r="A31" s="3"/>
      <c r="B31" s="3"/>
      <c r="C31" s="3"/>
      <c r="D31" s="3"/>
      <c r="E31" s="3"/>
      <c r="F31" s="3"/>
      <c r="G31" s="3"/>
      <c r="H31" s="3"/>
      <c r="I31" s="3"/>
      <c r="J31" s="3"/>
      <c r="K31" s="3"/>
      <c r="L31" s="3"/>
      <c r="M31" s="3"/>
      <c r="N31" s="3"/>
      <c r="O31" s="3"/>
      <c r="P31" s="3"/>
      <c r="Q31" s="3"/>
      <c r="R31" s="3"/>
      <c r="S31" s="3"/>
      <c r="T31" s="3"/>
      <c r="U31" s="3"/>
      <c r="V31" s="3"/>
    </row>
    <row r="32" spans="1:22" ht="42" customHeight="1" x14ac:dyDescent="0.2">
      <c r="A32" s="3"/>
      <c r="B32" s="26" t="s">
        <v>29</v>
      </c>
      <c r="C32" s="26"/>
      <c r="D32" s="26"/>
      <c r="E32" s="26"/>
      <c r="F32" s="26"/>
      <c r="G32" s="26"/>
      <c r="H32" s="26"/>
      <c r="I32" s="26"/>
      <c r="J32" s="26"/>
      <c r="K32" s="26"/>
      <c r="L32" s="26"/>
      <c r="M32" s="3"/>
      <c r="N32" s="3"/>
      <c r="O32" s="3"/>
      <c r="P32" s="3"/>
      <c r="Q32" s="3"/>
      <c r="R32" s="3"/>
      <c r="S32" s="3"/>
      <c r="T32" s="3"/>
      <c r="U32" s="3"/>
      <c r="V32" s="3"/>
    </row>
  </sheetData>
  <sheetProtection algorithmName="SHA-512" hashValue="yUWNMvxAcDsUcT6D6r8GDnEx9dw+gduHGTTuidietTpBzS2PrGBtO5y4g1rC3bYQ9saMpH1XpJTKIY0TnZ5fOg==" saltValue="8ukKiQ9O5O9wl3U8FWHvuQ==" spinCount="100000" sheet="1" objects="1" scenarios="1"/>
  <mergeCells count="8">
    <mergeCell ref="B32:L32"/>
    <mergeCell ref="B4:E4"/>
    <mergeCell ref="B19:L19"/>
    <mergeCell ref="C12:D12"/>
    <mergeCell ref="E12:F12"/>
    <mergeCell ref="G12:H12"/>
    <mergeCell ref="I12:J12"/>
    <mergeCell ref="K12:L1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NoVA PKW_LKW</vt:lpstr>
      <vt:lpstr>NoVA Krafträder</vt:lpstr>
    </vt:vector>
  </TitlesOfParts>
  <Company>WKO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Ibili Sinan,  MSc, WKÖ BSH</dc:creator>
  <cp:lastModifiedBy>stoegege</cp:lastModifiedBy>
  <dcterms:created xsi:type="dcterms:W3CDTF">2020-11-22T10:14:42Z</dcterms:created>
  <dcterms:modified xsi:type="dcterms:W3CDTF">2021-01-18T09:55:26Z</dcterms:modified>
</cp:coreProperties>
</file>